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19425" windowHeight="11025" firstSheet="15" activeTab="19"/>
  </bookViews>
  <sheets>
    <sheet name="Титульный" sheetId="1" r:id="rId1"/>
    <sheet name="Форма 1" sheetId="2" r:id="rId2"/>
    <sheet name="Форма 2" sheetId="3" r:id="rId3"/>
    <sheet name="Форма 3" sheetId="4" r:id="rId4"/>
    <sheet name="Форма 4" sheetId="19" r:id="rId5"/>
    <sheet name="Форма 5" sheetId="6" r:id="rId6"/>
    <sheet name="Форма 6" sheetId="12" r:id="rId7"/>
    <sheet name="Форма 7-1" sheetId="13" r:id="rId8"/>
    <sheet name="Форма 7-2" sheetId="14" r:id="rId9"/>
    <sheet name="Форма 7-3" sheetId="15" r:id="rId10"/>
    <sheet name="Форма 8" sheetId="16" r:id="rId11"/>
    <sheet name="Форма 9" sheetId="17" r:id="rId12"/>
    <sheet name="Форма 10" sheetId="18" r:id="rId13"/>
    <sheet name="Форма потребления топлива" sheetId="7" r:id="rId14"/>
    <sheet name="Расчет зароботной платы" sheetId="9" r:id="rId15"/>
    <sheet name="Расчет услуг произв. хар-ра" sheetId="10" r:id="rId16"/>
    <sheet name="Расчет выручки" sheetId="11" r:id="rId17"/>
    <sheet name="Расчет на приобретаемое тепло" sheetId="20" r:id="rId18"/>
    <sheet name="Расчет эффективности работы " sheetId="21" r:id="rId19"/>
    <sheet name="Расчет расходов на природный га" sheetId="22" r:id="rId20"/>
  </sheets>
  <calcPr calcId="125725"/>
</workbook>
</file>

<file path=xl/calcChain.xml><?xml version="1.0" encoding="utf-8"?>
<calcChain xmlns="http://schemas.openxmlformats.org/spreadsheetml/2006/main">
  <c r="I15" i="22"/>
  <c r="I8"/>
  <c r="C31" i="10"/>
  <c r="C22"/>
  <c r="C16"/>
  <c r="F19" i="20" l="1"/>
  <c r="F20" i="21"/>
  <c r="G35" i="22"/>
  <c r="G33"/>
  <c r="G32"/>
  <c r="G34" s="1"/>
  <c r="G29"/>
  <c r="G28"/>
  <c r="G27"/>
  <c r="G26"/>
  <c r="G25"/>
  <c r="G19"/>
  <c r="I19" s="1"/>
  <c r="G18"/>
  <c r="I18" s="1"/>
  <c r="G17"/>
  <c r="I17" s="1"/>
  <c r="G16"/>
  <c r="I16" s="1"/>
  <c r="G14"/>
  <c r="I14" s="1"/>
  <c r="G13"/>
  <c r="I13" s="1"/>
  <c r="G12"/>
  <c r="I12" s="1"/>
  <c r="G11"/>
  <c r="I11" s="1"/>
  <c r="G10"/>
  <c r="I10" s="1"/>
  <c r="G9"/>
  <c r="I9" s="1"/>
  <c r="G19" i="20" l="1"/>
  <c r="G11"/>
  <c r="G10"/>
  <c r="G9"/>
  <c r="B8" i="7" l="1"/>
  <c r="N16" i="21"/>
  <c r="M16"/>
  <c r="L16"/>
  <c r="K16"/>
  <c r="J16"/>
  <c r="I16"/>
  <c r="H16"/>
  <c r="G16"/>
  <c r="F16"/>
  <c r="E16"/>
  <c r="D16"/>
  <c r="C16"/>
  <c r="O8" l="1"/>
  <c r="B47" i="6"/>
  <c r="B49"/>
  <c r="B48"/>
  <c r="G11" i="9"/>
  <c r="H36" i="22"/>
  <c r="F36"/>
  <c r="D36"/>
  <c r="H20"/>
  <c r="F20"/>
  <c r="D20"/>
  <c r="C20" i="21"/>
  <c r="N21"/>
  <c r="N20"/>
  <c r="M20"/>
  <c r="L20"/>
  <c r="K20"/>
  <c r="J20"/>
  <c r="I20"/>
  <c r="H20"/>
  <c r="G20"/>
  <c r="E20"/>
  <c r="D20"/>
  <c r="O12"/>
  <c r="O11"/>
  <c r="O10"/>
  <c r="O9"/>
  <c r="H22" i="20"/>
  <c r="D22"/>
  <c r="H21"/>
  <c r="D21"/>
  <c r="H20"/>
  <c r="F20"/>
  <c r="E20"/>
  <c r="D20"/>
  <c r="C14" i="11"/>
  <c r="B14"/>
  <c r="F38" i="22" l="1"/>
  <c r="G21" i="20"/>
  <c r="D38" i="22"/>
  <c r="G22" i="20"/>
  <c r="O20" i="21"/>
  <c r="O16"/>
  <c r="G12" i="9" l="1"/>
  <c r="G13" l="1"/>
</calcChain>
</file>

<file path=xl/comments1.xml><?xml version="1.0" encoding="utf-8"?>
<comments xmlns="http://schemas.openxmlformats.org/spreadsheetml/2006/main">
  <authors>
    <author>ABC</author>
  </authors>
  <commentList>
    <comment ref="B26" authorId="0">
      <text>
        <r>
          <rPr>
            <b/>
            <sz val="8"/>
            <color rgb="FF000000"/>
            <rFont val="Arial"/>
            <family val="2"/>
            <charset val="204"/>
          </rPr>
          <t xml:space="preserve">тест:
</t>
        </r>
      </text>
    </comment>
  </commentList>
</comments>
</file>

<file path=xl/sharedStrings.xml><?xml version="1.0" encoding="utf-8"?>
<sst xmlns="http://schemas.openxmlformats.org/spreadsheetml/2006/main" count="845" uniqueCount="517">
  <si>
    <t>ФОРМЫ</t>
  </si>
  <si>
    <t>университет)</t>
  </si>
  <si>
    <t>г. Челябинск</t>
  </si>
  <si>
    <t>(национальный исследовательский</t>
  </si>
  <si>
    <t>Федеральное государственное</t>
  </si>
  <si>
    <t>автономное образовательное учреждение</t>
  </si>
  <si>
    <t>высшего образования</t>
  </si>
  <si>
    <t>Южно-Уральский государственный</t>
  </si>
  <si>
    <t>университет</t>
  </si>
  <si>
    <t>Формы раскрытия информации в сфере теплоснабжения и сфере оказания услуг по передаче тепловой энергии</t>
  </si>
  <si>
    <t xml:space="preserve">Форма 1. Информация о тарифе на тепловую энергию и надбавках к  тарифу на тепловую энергию¹¯² </t>
  </si>
  <si>
    <t>Наименование организации</t>
  </si>
  <si>
    <t xml:space="preserve">Федеральное  государственное  автономное  образовательное  учреждение  высшего  образования  «Южно-Уральский  государственный  университет»  
(национальный  исследовательский  университет)
</t>
  </si>
  <si>
    <t>ИНН</t>
  </si>
  <si>
    <t>КПП</t>
  </si>
  <si>
    <t>Местонаходжение (адрес)</t>
  </si>
  <si>
    <t>Челябинская область г. Челябинск пр-т Ленина 76</t>
  </si>
  <si>
    <r>
      <t xml:space="preserve">Атрибуты решения по принятому тарифу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</si>
  <si>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Наименование регулирующего органа, принявшего решение</t>
  </si>
  <si>
    <t>Период действия принятого тарифа</t>
  </si>
  <si>
    <t>Источник опубликования</t>
  </si>
  <si>
    <t>Потребители</t>
  </si>
  <si>
    <t>Горячая вода</t>
  </si>
  <si>
    <t>Отборный пар (кг/см2)</t>
  </si>
  <si>
    <t>Острый и редуцированный пар</t>
  </si>
  <si>
    <t>от 1,2 до 2,5</t>
  </si>
  <si>
    <t>от 2,5 до 7,0</t>
  </si>
  <si>
    <t xml:space="preserve">от 7,0 до 13,0 </t>
  </si>
  <si>
    <t>Свыше 13,0</t>
  </si>
  <si>
    <t>Бюджетные</t>
  </si>
  <si>
    <t>через тепловую сеть</t>
  </si>
  <si>
    <t>отпуск с коллекторов</t>
  </si>
  <si>
    <t>Иные</t>
  </si>
  <si>
    <t>Двухставочный тариф на тепловую энергию (для потребителей, получающих тепловую энергию через тепловую сеть)</t>
  </si>
  <si>
    <t>за энергию, руб/Гкал</t>
  </si>
  <si>
    <t>за мощность, руб/Гкал/час в мес</t>
  </si>
  <si>
    <t>Двухставочный тариф на тепловую энергию (для потребителей, получающих тепловую энергию на коллекторах производителей)</t>
  </si>
  <si>
    <t xml:space="preserve">Федеральное  государственное  автономное  образовательное  учреждение  высшего  образования  «Южно-Уральский  государственный  университет»
(национальный  исследовательский  университет)
</t>
  </si>
  <si>
    <r>
      <t>Атрибуты решения по принятой надбавке к тарифу регулируемой организации на тепловую энергию</t>
    </r>
    <r>
      <rPr>
        <sz val="11"/>
        <color theme="1"/>
        <rFont val="Calibri"/>
        <family val="2"/>
        <charset val="204"/>
        <scheme val="minor"/>
      </rPr>
      <t xml:space="preserve"> (наименование, дата, номер)</t>
    </r>
  </si>
  <si>
    <t>Период действия принятой надбавки</t>
  </si>
  <si>
    <t>Надбавка к тарифу регулируемой организации на тепловую энергию, руб/Гкал (руб/Гкал/час в месяц)</t>
  </si>
  <si>
    <t>Надбавка к тарифу на тепловую энергию не принималась</t>
  </si>
  <si>
    <r>
      <t xml:space="preserve">Атрибуты решения по принятой  надбавке к тарифу на тепловую энергию для потребителей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</si>
  <si>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Надбавка к тарифу на тепловую энергию для потребителей, руб/Гкал (руб/Гкал/час в месяц)</t>
  </si>
  <si>
    <t>Надбавка к тарифу на тепловую энергию для потребителей не принималась</t>
  </si>
  <si>
    <t>1 - раскрывается не позднее 30 дней со дня принятия соответствующего решения об установлении тарифа/надбавки на очередной период регулирования</t>
  </si>
  <si>
    <t>2 - одновременно с указанной информацией на сайте в сети Интернет публикуются сведения пунктов а-д, з-ц раздела 2 и пунктов б-д раздела 4 настоящей формы,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</t>
  </si>
  <si>
    <t>Для потребителей, с случае отсутствия дифференциации тарифов по схеме подключения</t>
  </si>
  <si>
    <t>Форма 2. Информация о тарифе на услуги по передаче тепловой энергии и надбавке к тарифу на услуги по передаче тепловой энергии¹¯²</t>
  </si>
  <si>
    <t xml:space="preserve">ИНН </t>
  </si>
  <si>
    <t>Местонахождение (адрес)</t>
  </si>
  <si>
    <t>Челябинская  область  г. Челябинск  пр-т  Ленина,  76</t>
  </si>
  <si>
    <t>Период действия установленного тарифа</t>
  </si>
  <si>
    <t>Наименование</t>
  </si>
  <si>
    <t>Показатель</t>
  </si>
  <si>
    <r>
      <t xml:space="preserve">Атрибуты решения по принятой надбавке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</si>
  <si>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Период действия установленной надбавки</t>
  </si>
  <si>
    <t>Форма 3. Информация о тарифах на подключение к системе теплоснабжения¹¯²</t>
  </si>
  <si>
    <t>Челябинская область  г. Челябинск  пр-т  Ленина,  76</t>
  </si>
  <si>
    <r>
      <t xml:space="preserve">Атрибуты решения по принятому тарифу на подключение создаваемых (реконструируемых) объектов недвижимости к системе теплоснабжения                            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</si>
  <si>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Тариф на подключение создаваемых (реконструируемых) объектов недвижимости к системе теплоснабжения, руб/Гкал/час</t>
  </si>
  <si>
    <r>
      <t xml:space="preserve">Атрибуты решения по принятому тарифу на подключение организаций к системе теплоснабжения                                                 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</si>
  <si>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Тариф на подключение организаций к системе теплоснабжения, руб/Гкал/час</t>
  </si>
  <si>
    <t>Тариф не принимался</t>
  </si>
  <si>
    <t xml:space="preserve">Форма 4. Информация о плановых затратах регулируемой организации  </t>
  </si>
  <si>
    <t>Федеральное государственное  автономное  образовательное учреждение  высшего  образования  "Южно-Уральский  государственный  университет"  ( национальный  исследовательский  университет)</t>
  </si>
  <si>
    <t>Плановый период</t>
  </si>
  <si>
    <t>Вид деятельности организации (производство, передача и сбыт тепловой энергии)</t>
  </si>
  <si>
    <t>№</t>
  </si>
  <si>
    <t>Наименование показателя</t>
  </si>
  <si>
    <t>Единица измерения</t>
  </si>
  <si>
    <t>1</t>
  </si>
  <si>
    <t>Затраты на покупную тепловую энергию (мощность)</t>
  </si>
  <si>
    <t>тыс.руб.</t>
  </si>
  <si>
    <t>2</t>
  </si>
  <si>
    <t>Затраты на топливо всего, в том числе:</t>
  </si>
  <si>
    <t>тыс. руб.</t>
  </si>
  <si>
    <t>2.1</t>
  </si>
  <si>
    <t>Уголь</t>
  </si>
  <si>
    <t>цена топлива</t>
  </si>
  <si>
    <t>руб./т</t>
  </si>
  <si>
    <t>объем топлива</t>
  </si>
  <si>
    <t>т</t>
  </si>
  <si>
    <t>способ приобретения</t>
  </si>
  <si>
    <t>2.2</t>
  </si>
  <si>
    <t>Газ природный - всего</t>
  </si>
  <si>
    <t>средняя цена топлива с учетом нерегулируемой цены</t>
  </si>
  <si>
    <t>руб./тыс.м3</t>
  </si>
  <si>
    <t>тыс.м3</t>
  </si>
  <si>
    <t>2.2.1</t>
  </si>
  <si>
    <t>Газ по регулируемой цене</t>
  </si>
  <si>
    <t xml:space="preserve">цена топлива </t>
  </si>
  <si>
    <t xml:space="preserve">объем топлива </t>
  </si>
  <si>
    <t>2.2.2</t>
  </si>
  <si>
    <t>Газ по нерегулируемой цене</t>
  </si>
  <si>
    <t>2.3</t>
  </si>
  <si>
    <t>Газ сжиженный</t>
  </si>
  <si>
    <t>2.4</t>
  </si>
  <si>
    <t>Мазут</t>
  </si>
  <si>
    <t>2.5</t>
  </si>
  <si>
    <t>Прочие виды топлива (указать вид)</t>
  </si>
  <si>
    <t>3</t>
  </si>
  <si>
    <t>Затраты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</si>
  <si>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1кВт.ч</t>
  </si>
  <si>
    <t>руб./кВт.ч</t>
  </si>
  <si>
    <t xml:space="preserve">объем приобретения </t>
  </si>
  <si>
    <t>тыс.кВт.ч</t>
  </si>
  <si>
    <t>4</t>
  </si>
  <si>
    <t>Затраты на приобретение холодной воды, используемой в технологическом процессе</t>
  </si>
  <si>
    <t>5</t>
  </si>
  <si>
    <t>Затраты на химреагенты, используемые в технологическом процессе</t>
  </si>
  <si>
    <t>6</t>
  </si>
  <si>
    <t xml:space="preserve">Затраты на оплату труда и отчисления на социальные нужды основного производственного персонала </t>
  </si>
  <si>
    <t>7</t>
  </si>
  <si>
    <t>Затраты на амортизацию основных производственных средств и аренду имущества, используемого в технологическом процессе</t>
  </si>
  <si>
    <t>8</t>
  </si>
  <si>
    <t>Общепроизводственные (цеховые) расходы</t>
  </si>
  <si>
    <t>в том числе:</t>
  </si>
  <si>
    <t>9</t>
  </si>
  <si>
    <t>Общехозяйственные (управленческие расходы)</t>
  </si>
  <si>
    <t xml:space="preserve">расходы на оплату труда и отчисления на социальные нужды </t>
  </si>
  <si>
    <t>10</t>
  </si>
  <si>
    <t>Расходы на ремонт (капитальный и текущий) основных производственных средств</t>
  </si>
  <si>
    <t>11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</si>
  <si>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</si>
  <si>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12</t>
  </si>
  <si>
    <t>Стоимость услуг организаций, оказывающих услуги по передаче тепловой энергии</t>
  </si>
  <si>
    <t>13</t>
  </si>
  <si>
    <t>Итого расходы</t>
  </si>
  <si>
    <t>14</t>
  </si>
  <si>
    <t xml:space="preserve">Валовая прибыль  </t>
  </si>
  <si>
    <t>15</t>
  </si>
  <si>
    <t>Необходимая валовая выручка</t>
  </si>
  <si>
    <t>16</t>
  </si>
  <si>
    <t xml:space="preserve">Установленная тепловая мощность </t>
  </si>
  <si>
    <t>Гкал/ч</t>
  </si>
  <si>
    <t>17</t>
  </si>
  <si>
    <t>Присоединенная нагрузка</t>
  </si>
  <si>
    <t>18</t>
  </si>
  <si>
    <t>Объем вырабатываемой тепловой энергии</t>
  </si>
  <si>
    <t>тыс. Гкал</t>
  </si>
  <si>
    <t>19</t>
  </si>
  <si>
    <t>Объем покупаемой  тепловой энергии</t>
  </si>
  <si>
    <t>20</t>
  </si>
  <si>
    <t>Объем тепловой энергии, отпускаемой потребителям</t>
  </si>
  <si>
    <t>21</t>
  </si>
  <si>
    <t>по приборам учета</t>
  </si>
  <si>
    <t>22</t>
  </si>
  <si>
    <t xml:space="preserve">по нормативам потребления </t>
  </si>
  <si>
    <t>23</t>
  </si>
  <si>
    <t>Технологические потери тепловой энергии при передаче по тепловым сетям (процентов)</t>
  </si>
  <si>
    <t>%</t>
  </si>
  <si>
    <t>24</t>
  </si>
  <si>
    <t xml:space="preserve">Протяженность магистральных сетей и тепловых вводов (в однотрубном исчислении) </t>
  </si>
  <si>
    <t>км</t>
  </si>
  <si>
    <t>25</t>
  </si>
  <si>
    <t>Протяженность разводящих сетей (в однотрубном исчислении)</t>
  </si>
  <si>
    <t>26</t>
  </si>
  <si>
    <t>Количество теплоэлектростанций</t>
  </si>
  <si>
    <t>штук</t>
  </si>
  <si>
    <t>27</t>
  </si>
  <si>
    <t>Количество тепловых станций и котельных</t>
  </si>
  <si>
    <t>28</t>
  </si>
  <si>
    <t>Количество тепловых пунктов</t>
  </si>
  <si>
    <t>29</t>
  </si>
  <si>
    <t xml:space="preserve">Среднесписочная численность основного производственного персонала </t>
  </si>
  <si>
    <t>человек</t>
  </si>
  <si>
    <t>30</t>
  </si>
  <si>
    <t>Удельный расход  условного топлива на единицу тепловой энергии, отпускаемой в тепловую сеть</t>
  </si>
  <si>
    <t>кг у.т./Гкал</t>
  </si>
  <si>
    <t>31</t>
  </si>
  <si>
    <t>Удельный расход электрической энергии на единицу тепловой энергии, отпускаемой в тепловую сеть</t>
  </si>
  <si>
    <t>тыс.кВт.ч/Гкал</t>
  </si>
  <si>
    <t>32</t>
  </si>
  <si>
    <t>Удельный расход холодной воды на единицу тепловой энергии, отпускаемой в тепловую сеть</t>
  </si>
  <si>
    <t>куб. м/Гкал</t>
  </si>
  <si>
    <t xml:space="preserve">Форма 5. Информация об  основных показателях финансово-хозяйственной деятельности организации </t>
  </si>
  <si>
    <t xml:space="preserve">ИНН      </t>
  </si>
  <si>
    <t>Отчетный период</t>
  </si>
  <si>
    <t>а) Вид деятельности организации (производство, передача и сбыт тепловой энергии)</t>
  </si>
  <si>
    <t>б) Выручка (тыс. рублей)</t>
  </si>
  <si>
    <t>в)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</si>
  <si>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</si>
  <si>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расходы на топливо всего(см.Форму 2.1)</t>
  </si>
  <si>
    <t>средневзвешенная стоимость 1кВт•ч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</si>
  <si>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</si>
  <si>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</si>
  <si>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</si>
  <si>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>расходы на амортизацию основных производственных средств и аренду имущества, используемого в технологическом процессе</t>
  </si>
  <si>
    <t>общепроизводственные (цеховые) расходы, в том числе:</t>
  </si>
  <si>
    <t>нет</t>
  </si>
  <si>
    <t>общехозяйственные (управленческие расходы), в том числе: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</si>
  <si>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</si>
  <si>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</si>
  <si>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r>
  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  </r>
    <r>
      <rPr>
        <vertAlign val="superscript"/>
        <sz val="11"/>
        <color indexed="8"/>
        <rFont val="Calibri"/>
        <family val="2"/>
        <charset val="204"/>
      </rPr>
      <t>3</t>
    </r>
  </si>
  <si>
    <t>г) Валовая прибыль  от продажи товаров и услуг  (тыс. рублей)</t>
  </si>
  <si>
    <t>д) Чистая прибыль   (тыс. рублей),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</si>
  <si>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</si>
  <si>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е) Изменение стоимости основных фондов (тыс. рублей), в том числе:</t>
  </si>
  <si>
    <t>за счет вывода их из эксплуатации (тыс. рублей)</t>
  </si>
  <si>
    <r>
      <t>ж) Сведения об источнике публикации годовой бухгалтерской отчетности, включая бухгалтерский баланс и приложения к нему</t>
    </r>
    <r>
      <rPr>
        <sz val="11"/>
        <color indexed="8"/>
        <rFont val="Calibri"/>
        <family val="2"/>
        <charset val="204"/>
      </rPr>
      <t>⁴</t>
    </r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</si>
  <si>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</si>
  <si>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</si>
  <si>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</si>
  <si>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</si>
  <si>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>н) Технологические потери тепловой энергии при передаче по тепловым сетям (процентов)</t>
  </si>
  <si>
    <t>о) Протяженность магистральных сетей и тепловых вводов (в однотрубном исчислении) (км)</t>
  </si>
  <si>
    <t>п) Протяженность разводящих сетей (в однотрубном исчислении) (км)</t>
  </si>
  <si>
    <t>р) Количество теплоэлектростанций (штук)</t>
  </si>
  <si>
    <t>с) Количество тепловых станций и котельных (штук)</t>
  </si>
  <si>
    <t>т) Количество тепловых пунктов (штук)</t>
  </si>
  <si>
    <t>у) Среднесписочная численность основного производственного персонала (человек)</t>
  </si>
  <si>
    <t>ф) Удельный расход  условного топлива на единицу тепловой энергии, отпускаемой в тепловую сеть (кг у. т./Гкал);</t>
  </si>
  <si>
    <t>х) Удельный расход электрической энергии на единицу тепловой энергии, отпускаемой в тепловую сеть (тыс. кВт•ч/Гкал)</t>
  </si>
  <si>
    <t>ц) Удельный расход холодной воды на единицу тепловой энергии, отпускаемой в тепловую сеть (куб. м/Гкал).</t>
  </si>
  <si>
    <t>1 -  все показатели отражаются в части регулируемой деятельности (производство, передача и сбыт тепловой энергии)</t>
  </si>
  <si>
    <t>2 -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</si>
  <si>
    <t>3 - одновременно с информацией о расходах на ремонт (капитальный и текущий) основных производственных средств и расходов на услуги производственного харектера,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суммы расходов по каждой из указанных статей расходов. При этом указывается информация о поставке товаров и услуг, стоимость которых превышает 20% суммы поставки товаров и услуг каждой из этих организаций</t>
  </si>
  <si>
    <t>4 - раскрывается регулируемыми организациями, выручка от регулируемой деятельности которых превышает 80% совокупной выручки за отчетный год</t>
  </si>
  <si>
    <t xml:space="preserve"> 2. Информация о расходах на топливо</t>
  </si>
  <si>
    <t>Расходы на топливо всего, в том числе:</t>
  </si>
  <si>
    <t>Расходы на уголь, тыс. руб.</t>
  </si>
  <si>
    <t>Цена топлива (руб./т.)</t>
  </si>
  <si>
    <t>Объем топлива (т.)</t>
  </si>
  <si>
    <t>Газ природный, в том числе</t>
  </si>
  <si>
    <t>Расходы на природный газ,  тыс. руб.</t>
  </si>
  <si>
    <t>Средняя цена топлива (руб./тыс.м3) с учетом нерегулируемой цены</t>
  </si>
  <si>
    <t>Объем топлива (тыс.м3)</t>
  </si>
  <si>
    <t>Расходы на природный газ по регулируемой цене, тыс. руб.</t>
  </si>
  <si>
    <t>Цена топлива (руб./тыс.м3)</t>
  </si>
  <si>
    <t>Расходы на природный газ по нерегулируемой цене, тыс. руб.</t>
  </si>
  <si>
    <t>Цена топлива (руб./тыс.м3), в том числе</t>
  </si>
  <si>
    <t>Расходы на сжиженный газ , тыс. руб.</t>
  </si>
  <si>
    <t>Объем топлива  (тыс.м3)</t>
  </si>
  <si>
    <t>Расходы на мазут, тыс. руб.</t>
  </si>
  <si>
    <t>Цена топлива (руб./т.), в том числе</t>
  </si>
  <si>
    <t>Объем топлива  (т)</t>
  </si>
  <si>
    <t>Нефть</t>
  </si>
  <si>
    <t>Расходы на нефть, тыс. руб.</t>
  </si>
  <si>
    <t>Дизельное топливо</t>
  </si>
  <si>
    <t>Расходы на дизельное топливо, тыс. руб.</t>
  </si>
  <si>
    <t>Дрова</t>
  </si>
  <si>
    <t>Расходы на дрова, тыс. руб.</t>
  </si>
  <si>
    <t>Пилеты</t>
  </si>
  <si>
    <t>Расходы на пилеты, тыс. руб.</t>
  </si>
  <si>
    <t>Опилки</t>
  </si>
  <si>
    <t>Расходы на опилки, тыс. руб.</t>
  </si>
  <si>
    <t>Торф</t>
  </si>
  <si>
    <t>Расходы на торф, тыс. руб.</t>
  </si>
  <si>
    <t>Сланцы</t>
  </si>
  <si>
    <t>Расходы на сланцы, тыс. руб.</t>
  </si>
  <si>
    <t>Печное бытовое топливо</t>
  </si>
  <si>
    <t>Расходы на печное бытовое топливо, тыс. руб.</t>
  </si>
  <si>
    <t>Электроэнергия, в том числе по уровням напряжения</t>
  </si>
  <si>
    <t>Расходы на электроэнергию, тыс. руб.</t>
  </si>
  <si>
    <t>Средний тариф на энергию (руб/кВт.ч)</t>
  </si>
  <si>
    <t>объем энергии (тыс.кВт.ч)</t>
  </si>
  <si>
    <t>Прочие виды топлива*</t>
  </si>
  <si>
    <t>Расходы на топливо, тыс. руб.</t>
  </si>
  <si>
    <t>* заполняется организациями самостоятельно с указанием вида топлива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</si>
  <si>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</si>
  <si>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</si>
  <si>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</si>
  <si>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</si>
  <si>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</si>
  <si>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</si>
  <si>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</si>
  <si>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</si>
  <si>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</si>
  <si>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</si>
  <si>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</si>
  <si>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</si>
  <si>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за год</t>
  </si>
  <si>
    <t>Электропотребление</t>
  </si>
  <si>
    <t>квт</t>
  </si>
  <si>
    <t>руб/КВТ.ч</t>
  </si>
  <si>
    <t>руб</t>
  </si>
  <si>
    <t>ФГАОУ  ВО  "ЮУрГУ" (НИУ)</t>
  </si>
  <si>
    <t>№ п/п</t>
  </si>
  <si>
    <t>Ф.И.О.</t>
  </si>
  <si>
    <t>Место работы</t>
  </si>
  <si>
    <t>Должность</t>
  </si>
  <si>
    <t>Количество ставок</t>
  </si>
  <si>
    <t>Начислено</t>
  </si>
  <si>
    <t>Итого расходы на оплату труда</t>
  </si>
  <si>
    <t>Отчисления на социальные нужды</t>
  </si>
  <si>
    <t>Всего</t>
  </si>
  <si>
    <t>Поставщик</t>
  </si>
  <si>
    <t>Документ</t>
  </si>
  <si>
    <t>Сумма (руб.)</t>
  </si>
  <si>
    <t>Примечание</t>
  </si>
  <si>
    <t>Итого:</t>
  </si>
  <si>
    <t xml:space="preserve">Наименование </t>
  </si>
  <si>
    <t>Количество аварий на системах теплоснабжения (единиц на км)</t>
  </si>
  <si>
    <t>Количество часов (суммарно за календарный год), превышающих допустимую продолжительность перерыва подачи тепловой энергии</t>
  </si>
  <si>
    <t>Количество потребителей, затронутых ограничениями подачи тепловой энергии</t>
  </si>
  <si>
    <t>Количество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</si>
  <si>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r>
      <t>Форма 7. Информация об инвестиционных программах и отчетах об их реализации</t>
    </r>
    <r>
      <rPr>
        <b/>
        <vertAlign val="superscript"/>
        <sz val="13"/>
        <color indexed="8"/>
        <rFont val="Calibri"/>
        <family val="2"/>
        <charset val="204"/>
      </rPr>
      <t>1-3</t>
    </r>
  </si>
  <si>
    <t>Наименование инвестиционной программы</t>
  </si>
  <si>
    <t>а) Наименование инвестиционной программы</t>
  </si>
  <si>
    <t>б) Цель инвестиционной программы</t>
  </si>
  <si>
    <t>в) Сроки начала и окончания реализации инвестиционной программы</t>
  </si>
  <si>
    <t>г) Потребности в финансовых средствах, необходимых для реализации инвестиционной программы</t>
  </si>
  <si>
    <r>
      <t>Наименование мероприятия</t>
    </r>
    <r>
      <rPr>
        <vertAlign val="superscript"/>
        <sz val="11"/>
        <color indexed="8"/>
        <rFont val="Calibri"/>
        <family val="2"/>
        <charset val="204"/>
      </rPr>
      <t>4</t>
    </r>
  </si>
  <si>
    <t>Источник финансирования</t>
  </si>
  <si>
    <t>Всего, в том числе</t>
  </si>
  <si>
    <t>1.</t>
  </si>
  <si>
    <t xml:space="preserve">2. </t>
  </si>
  <si>
    <t>и т.д.</t>
  </si>
  <si>
    <r>
      <t>1</t>
    </r>
    <r>
      <rPr>
        <sz val="11"/>
        <color theme="1"/>
        <rFont val="Calibri"/>
        <family val="2"/>
        <charset val="204"/>
        <scheme val="minor"/>
      </rPr>
      <t xml:space="preserve"> - сведения, указаные в пунктах а-е 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  </r>
  </si>
  <si>
    <r>
      <t>2</t>
    </r>
    <r>
      <rPr>
        <sz val="11"/>
        <color theme="1"/>
        <rFont val="Calibri"/>
        <family val="2"/>
        <charset val="204"/>
        <scheme val="minor"/>
      </rPr>
      <t xml:space="preserve"> - сведения, укзанные в пунктах а-д, учтенные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регулирования, публикуются на сайте в сети Интеренет не позднее 30 дней со дня принятия соответствующего решения об установлении тарифа (надбавки) на очередной период регулирования</t>
    </r>
  </si>
  <si>
    <r>
      <t>3</t>
    </r>
    <r>
      <rPr>
        <sz val="11"/>
        <color theme="1"/>
        <rFont val="Calibri"/>
        <family val="2"/>
        <charset val="204"/>
        <scheme val="minor"/>
      </rPr>
      <t xml:space="preserve"> - в официальных печатных изданиях сведния, указанные в пунктах г-е,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</t>
    </r>
  </si>
  <si>
    <r>
      <t xml:space="preserve">4 </t>
    </r>
    <r>
      <rPr>
        <sz val="11"/>
        <color theme="1"/>
        <rFont val="Calibri"/>
        <family val="2"/>
        <charset val="204"/>
        <scheme val="minor"/>
      </rPr>
      <t>- наименование мероприятий и их перечень вводится организацией в соответствии с инвестиционной программой</t>
    </r>
  </si>
  <si>
    <t>Форма 7 - продолжение</t>
  </si>
  <si>
    <t>5. Показатели эффективности реализации инвестиционной программы</t>
  </si>
  <si>
    <t>Федеральное государственное автономное образовательное учреждение высшего образования "Южно-Уральский государственный университет" (национальный исследовательский университет)</t>
  </si>
  <si>
    <t>г. Челябинск пр. Ленина дом 76</t>
  </si>
  <si>
    <t>Наименование показателей</t>
  </si>
  <si>
    <t>Значения показателей на предыдущий отчетный период</t>
  </si>
  <si>
    <t>Значения показателей на текущий отчетный период</t>
  </si>
  <si>
    <t>Ожидаемые значения после реализации мероприятия</t>
  </si>
  <si>
    <t>Наименование мероприятия</t>
  </si>
  <si>
    <t>Срок окупаемости, лет</t>
  </si>
  <si>
    <t>Перебои в снабжении потребителей (часов на потребителя)</t>
  </si>
  <si>
    <t>Продолжительность (бесперебойность) поставки товаров и услуг (час/день)</t>
  </si>
  <si>
    <t>Уровень потерь (%)</t>
  </si>
  <si>
    <t>Коэффициент потерь (Гкал/км)</t>
  </si>
  <si>
    <t>Износ систем коммунальной инфраструктуры (%), в том числе:</t>
  </si>
  <si>
    <t xml:space="preserve">             -оборудование производства (котлы)</t>
  </si>
  <si>
    <t xml:space="preserve">             -оборудование передачи тепловой энергии (сети)</t>
  </si>
  <si>
    <t>Удельный вес сетей, нуждающихся в замене (%)</t>
  </si>
  <si>
    <t>Обеспеченность потребления товаров и услуг приборами учета (%)</t>
  </si>
  <si>
    <t>Доля потребителей в жилых домах, обеспеченных доступом к коммунальной инфраструктуре (%)</t>
  </si>
  <si>
    <t>Расход топлива на 1 Гкал, т.у.т./Гкал</t>
  </si>
  <si>
    <t>Расход электроэнергии на выработку 1 Гкал, кВт*ч/гкал</t>
  </si>
  <si>
    <t>Расход электроэнергии на передачу 1 Гкал, кВт*ч/гкал</t>
  </si>
  <si>
    <t>Количество аварий (с учетом котельных), ед.</t>
  </si>
  <si>
    <t>Количество аварий на 1 км тепловых сетей, ед.</t>
  </si>
  <si>
    <t>Производительность труда на 1 человека, тыс.руб./чел.</t>
  </si>
  <si>
    <t>Другие показатели, предусмотренные инвестиционной программой</t>
  </si>
  <si>
    <t>Примечания:</t>
  </si>
  <si>
    <t>1. Перечень показателей приведен с учетом приложения № 3 к Методике проведения мониторинга выполнения производственных и инвестиционных программ, утвержденной Приказом Министерства регионального развития РФ от 14.04.2008  № 48.</t>
  </si>
  <si>
    <t>Данный перечень показателей не является исчерпывающим и может быть дополнен показателями, определенными в инвестиционной программе организации коммунального комплекса. Показатели заполняются в разбивке по мероприятиям,  наименование мероприятий и их перечень вводится организацией в соответствии с инвестиционной программой.</t>
  </si>
  <si>
    <t>2. В официальных печатных изданиях сведения, указанные в пункте 5,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год.</t>
  </si>
  <si>
    <t>тыс. руб</t>
  </si>
  <si>
    <t>Профинансировано</t>
  </si>
  <si>
    <t>Освоено фактически</t>
  </si>
  <si>
    <t xml:space="preserve">1 кв </t>
  </si>
  <si>
    <t>2 кв</t>
  </si>
  <si>
    <t>3 кв</t>
  </si>
  <si>
    <t>4 кв</t>
  </si>
  <si>
    <t>2.</t>
  </si>
  <si>
    <t>1. В официальных печатных изданиях сведения, указанные в пункте 6,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год.</t>
  </si>
  <si>
    <t xml:space="preserve">Форма 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теплоснабжения¹ </t>
  </si>
  <si>
    <t>Наименование  организации</t>
  </si>
  <si>
    <t xml:space="preserve">Федеральное  государственное  автономное  образовательное  учреждение  высшего  образования  «Южно-Уральский  государственный  университет»  (национальный  исследовательский  университет)  </t>
  </si>
  <si>
    <t>Челябинская  область  г.  Челябинск  пр-т  Ленина,  76</t>
  </si>
  <si>
    <t>Количество поданных и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</si>
  <si>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</si>
  <si>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</si>
  <si>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r>
      <t>Резерв мощности системы теплоснабжения</t>
    </r>
    <r>
      <rPr>
        <sz val="11"/>
        <color indexed="8"/>
        <rFont val="Calibri"/>
        <family val="2"/>
        <charset val="204"/>
      </rPr>
      <t>²</t>
    </r>
  </si>
  <si>
    <t>1 - раскрывается регулируемой организацией ежеквартально, не позднее 30 дней со дня окончания периода, за который раскрывается информация</t>
  </si>
  <si>
    <t>2 - При использовании регулируемой организацией нескольких систем 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</t>
  </si>
  <si>
    <t>Форма 9. Условия публичных договоров поставок тепловой энергии, оказания услуг в сфере теплоснабжения, в том числе договоров на подключение к системе теплоснабжения (ссылка на источник публикации)¹</t>
  </si>
  <si>
    <t>Челябинская  область  г.Челябинск  пр-т  Ленина,  76</t>
  </si>
  <si>
    <t>Год</t>
  </si>
  <si>
    <t>Форма 10. Информация о порядке выполнения технологических, технических и других мероприятий, связанных с подключением к системе теплоснабжения</t>
  </si>
  <si>
    <t>Наименование службы, ответственной за прием и обработку заявок на подключение к системе теплоснабжения</t>
  </si>
  <si>
    <t>Управление энергетики,  Отдел главного  механика</t>
  </si>
  <si>
    <t>Телефон</t>
  </si>
  <si>
    <t>267-90-42</t>
  </si>
  <si>
    <t>Адрес</t>
  </si>
  <si>
    <t>e-mail</t>
  </si>
  <si>
    <t>ogm@74.ru</t>
  </si>
  <si>
    <t>Сайт</t>
  </si>
  <si>
    <t>1. Форма заявки на подключение к системе теплоснабжения</t>
  </si>
  <si>
    <t>2. Перечень и формы, представляемых одновременно с заявкой на подключение к системе теплоснабжения</t>
  </si>
  <si>
    <t xml:space="preserve">3. Описание (со ссылкой на нормативные правовые акты) порядка действий заявителя и регулируемой организации при подаче, приеме, обработке заявки на подключение к системе теплоснабжения, принятии решения и уведомлении о принятом решении </t>
  </si>
  <si>
    <t>https://www.susu.ru/ru/administrativny_otdel/informacija_ob_uslugah_po_peredache_teplovo_energii</t>
  </si>
  <si>
    <t>раскрытия информации по производству</t>
  </si>
  <si>
    <t>тепловой энергии газовой котельной</t>
  </si>
  <si>
    <t>сайт  http:/www.susu.ru/</t>
  </si>
  <si>
    <t>Тариф на услуги по выработанной тепловой энергии газовой котельной, руб/Гкал/час в мес (руб/Гкал)</t>
  </si>
  <si>
    <t>Надбавка к тарифу на услуги по произодству тепловой энергии газовой котельной, руб/Гкал/час в мес (руб/Гкал)</t>
  </si>
  <si>
    <t>Надбавка к тарифу на выработку тепловой энергии газовой котельной не принималась</t>
  </si>
  <si>
    <t>производство тепловой энергии</t>
  </si>
  <si>
    <t>Производство  тепловой энергии</t>
  </si>
  <si>
    <t>1 с  тремя котлами ЗИОСАБ-3000</t>
  </si>
  <si>
    <t>расходы на электрическую энергию (мощность), потребляемую оборудованием, используемым в технологическом процессе</t>
  </si>
  <si>
    <t>объем приобретения (тыс.кВт)</t>
  </si>
  <si>
    <t>инвестиционной программы нет</t>
  </si>
  <si>
    <t>бухгалтерская отчетность не публикуется</t>
  </si>
  <si>
    <t xml:space="preserve">м)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</si>
  <si>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</si>
  <si>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</si>
  <si>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>Копии договоров поставки тепловой энергии и оказание услуг в сфере теплоснабжения смотри Приложение № 2 к раскрываемой информации</t>
  </si>
  <si>
    <t>Арендатор</t>
  </si>
  <si>
    <t>Сумма без НДС (руб.)</t>
  </si>
  <si>
    <t>Сумма с учетом НДС (руб.)</t>
  </si>
  <si>
    <t>ООО "Инновационный центр"</t>
  </si>
  <si>
    <t>ООО "Пэтриот"</t>
  </si>
  <si>
    <t>ООО "ИСТиС-Тур"</t>
  </si>
  <si>
    <t>ИТОГО</t>
  </si>
  <si>
    <t>Номер</t>
  </si>
  <si>
    <t>Дата</t>
  </si>
  <si>
    <t>Сумма без налога</t>
  </si>
  <si>
    <t>Сумма налога</t>
  </si>
  <si>
    <t>Стоимость с учетом НДС</t>
  </si>
  <si>
    <t xml:space="preserve">Тариф </t>
  </si>
  <si>
    <t>Количество (Гкал)</t>
  </si>
  <si>
    <t>Итого</t>
  </si>
  <si>
    <t>Энергия выробатанная котельной</t>
  </si>
  <si>
    <t>Мвт</t>
  </si>
  <si>
    <t>Гкал</t>
  </si>
  <si>
    <t>Подпитка (вода)</t>
  </si>
  <si>
    <t>м3</t>
  </si>
  <si>
    <t>Наработка</t>
  </si>
  <si>
    <t>Час</t>
  </si>
  <si>
    <t>Тариф на э/энергию  (нерегулир) (без НДС)</t>
  </si>
  <si>
    <t>без НДС</t>
  </si>
  <si>
    <t>Тариф на водоснабжение  и водотведение (без НДС)</t>
  </si>
  <si>
    <t>руб/ м3</t>
  </si>
  <si>
    <t>Тариф на водоотведение (без НДС)</t>
  </si>
  <si>
    <t>Расходы на водоснабжение (с учетом НДС 18%)</t>
  </si>
  <si>
    <t>по 31.10</t>
  </si>
  <si>
    <t>по 30.11</t>
  </si>
  <si>
    <t>по 31.12</t>
  </si>
  <si>
    <t>ООО "НОВАТЭК-Челябинск" (газ природный)</t>
  </si>
  <si>
    <t>дата</t>
  </si>
  <si>
    <t>Сумма без НДС</t>
  </si>
  <si>
    <t>Стоимость с учетом налога</t>
  </si>
  <si>
    <t>Тариф за единицу (тыс. м3)</t>
  </si>
  <si>
    <t>Количество потреб газа (тыс.м3)</t>
  </si>
  <si>
    <t>ООО "Челябинскгоргаз" (услуги по транспортировке газ природный)</t>
  </si>
  <si>
    <t>Тариф (т. м3)</t>
  </si>
  <si>
    <t>Время работы</t>
  </si>
  <si>
    <t>ЭСО УЭ</t>
  </si>
  <si>
    <t>Салов Д.А.</t>
  </si>
  <si>
    <t>Инженер</t>
  </si>
  <si>
    <t>Чиненов М.С.</t>
  </si>
  <si>
    <t>Саламатов Е.О.</t>
  </si>
  <si>
    <t>Слесарь- по обслеживанию ТП</t>
  </si>
  <si>
    <t>Шеломенцев О.Н.</t>
  </si>
  <si>
    <t>Электромонтер по обслуживанию</t>
  </si>
  <si>
    <t>с 01.01.19 по 31.12.19</t>
  </si>
  <si>
    <t>АО " Урало-Сибирская Теплоэнергетическая Компания-Челябинск"</t>
  </si>
  <si>
    <t>Расходы на э/энергию за 2017 (с учетом НДС 20%)</t>
  </si>
  <si>
    <t>за 2020 год</t>
  </si>
  <si>
    <t>и плановых показателях на 2021 год</t>
  </si>
  <si>
    <t>на 2021 год</t>
  </si>
  <si>
    <t>2020 год</t>
  </si>
  <si>
    <r>
      <t>Форма 6.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за ______</t>
    </r>
    <r>
      <rPr>
        <b/>
        <u/>
        <sz val="13"/>
        <color indexed="8"/>
        <rFont val="Times New Roman"/>
        <family val="1"/>
        <charset val="204"/>
      </rPr>
      <t>2020</t>
    </r>
    <r>
      <rPr>
        <sz val="13"/>
        <color indexed="8"/>
        <rFont val="Times New Roman"/>
        <family val="1"/>
        <charset val="204"/>
      </rPr>
      <t>________год</t>
    </r>
  </si>
  <si>
    <t>Инвестиционная программа на 2020 год отсутствует.</t>
  </si>
  <si>
    <r>
      <t>Потребность в финансовых средствах на __</t>
    </r>
    <r>
      <rPr>
        <u/>
        <sz val="11"/>
        <color theme="1"/>
        <rFont val="Calibri"/>
        <family val="2"/>
        <charset val="204"/>
        <scheme val="minor"/>
      </rPr>
      <t>2020</t>
    </r>
    <r>
      <rPr>
        <sz val="11"/>
        <color theme="1"/>
        <rFont val="Calibri"/>
        <family val="2"/>
        <charset val="204"/>
        <scheme val="minor"/>
      </rPr>
      <t>___год, тыс. руб.</t>
    </r>
  </si>
  <si>
    <t>инвестиционная программа на 2020 год не принималась</t>
  </si>
  <si>
    <r>
      <t>В течение ________</t>
    </r>
    <r>
      <rPr>
        <u/>
        <sz val="12"/>
        <color indexed="8"/>
        <rFont val="Times New Roman"/>
        <family val="1"/>
        <charset val="204"/>
      </rPr>
      <t>2020</t>
    </r>
    <r>
      <rPr>
        <sz val="12"/>
        <color indexed="8"/>
        <rFont val="Times New Roman"/>
        <family val="1"/>
        <charset val="204"/>
      </rPr>
      <t>________года</t>
    </r>
  </si>
  <si>
    <r>
      <t xml:space="preserve">Утверждено на </t>
    </r>
    <r>
      <rPr>
        <u/>
        <sz val="12"/>
        <color indexed="8"/>
        <rFont val="Times New Roman"/>
        <family val="1"/>
        <charset val="204"/>
      </rPr>
      <t>2020</t>
    </r>
    <r>
      <rPr>
        <sz val="12"/>
        <color indexed="8"/>
        <rFont val="Times New Roman"/>
        <family val="1"/>
        <charset val="204"/>
      </rPr>
      <t xml:space="preserve"> год</t>
    </r>
  </si>
  <si>
    <t>Расходы на оплату труда и отчисления на социальные нужды основного производственного персонала за 2020 год</t>
  </si>
  <si>
    <t>Заработная плата 2020 год</t>
  </si>
  <si>
    <t>Выручка за 2020 год</t>
  </si>
  <si>
    <r>
      <t xml:space="preserve">Расходы на покупаемую тепловую энергию для отопления газовой котельной в </t>
    </r>
    <r>
      <rPr>
        <b/>
        <sz val="18"/>
        <rFont val="Arial Cyr"/>
        <charset val="204"/>
      </rPr>
      <t>2020</t>
    </r>
    <r>
      <rPr>
        <b/>
        <sz val="14"/>
        <rFont val="Arial Cyr"/>
        <charset val="204"/>
      </rPr>
      <t xml:space="preserve"> году</t>
    </r>
  </si>
  <si>
    <t>Расчет эффективности работы газовой котельной   в  2020 году</t>
  </si>
  <si>
    <t>по 31.01</t>
  </si>
  <si>
    <t>по  29.02.</t>
  </si>
  <si>
    <t>по 31.03.</t>
  </si>
  <si>
    <t>по 30.04</t>
  </si>
  <si>
    <t>по 31.05</t>
  </si>
  <si>
    <t>по 30.06</t>
  </si>
  <si>
    <t>по 31.07</t>
  </si>
  <si>
    <t>по 31.08</t>
  </si>
  <si>
    <t>по 30.09</t>
  </si>
  <si>
    <t>Расходы на топливо 2020 год</t>
  </si>
  <si>
    <t>ЧР000000486</t>
  </si>
  <si>
    <t>ЧР000005550</t>
  </si>
  <si>
    <t>ЧР000011094</t>
  </si>
  <si>
    <t>ЧР000016480</t>
  </si>
  <si>
    <t>ЧР000021445</t>
  </si>
  <si>
    <t>ЧР000024101</t>
  </si>
  <si>
    <t>ЧР000026059</t>
  </si>
  <si>
    <t>ЧР000028194</t>
  </si>
  <si>
    <t>ЧР000030182</t>
  </si>
  <si>
    <t>ЧР000033222</t>
  </si>
  <si>
    <t>ЧР000037967</t>
  </si>
  <si>
    <t>ЧР000043869</t>
  </si>
  <si>
    <t>СТ/513780/0000105023</t>
  </si>
  <si>
    <t>СТ/513780/0000008297</t>
  </si>
  <si>
    <t>СТ/513780/0000017448</t>
  </si>
  <si>
    <t>СТ/513780/0000025407</t>
  </si>
  <si>
    <t>СТ/513780/0000034131</t>
  </si>
  <si>
    <t>СТ/513780/0000093373</t>
  </si>
  <si>
    <t>ООО «ПромГазСервис»</t>
  </si>
  <si>
    <t>дог. № 31908713287 от 20.01.2020</t>
  </si>
  <si>
    <t>акт № 1344 от 27.10.2020</t>
  </si>
  <si>
    <t>акт № 1489 от 30.11.2020</t>
  </si>
  <si>
    <t>акт № 399 от 31.03.2020</t>
  </si>
  <si>
    <t>акт № 544 от 30.04.2020</t>
  </si>
  <si>
    <t>акт № 621 от 31.05.2020</t>
  </si>
  <si>
    <t>акт № 745от 30.06.2020</t>
  </si>
  <si>
    <t>акт № 269 от 29.02.2020</t>
  </si>
  <si>
    <t>акт № 904 от 31.07.2020</t>
  </si>
  <si>
    <t>акт № 1007 от 31.08.2020</t>
  </si>
  <si>
    <t>акт № 1070 от 30.09.2020</t>
  </si>
  <si>
    <t>ООО "ЛаТиН"</t>
  </si>
  <si>
    <t>дог. № 08-223 от 30.09.2019</t>
  </si>
  <si>
    <t>акт б/№ от 27.12.2019</t>
  </si>
  <si>
    <t>Всего за 2020 год</t>
  </si>
  <si>
    <t>ООО "ЭффектЭнергоСтрой"</t>
  </si>
  <si>
    <t>акт КС-2 № 1 от 28.08.2020</t>
  </si>
  <si>
    <t>дог. № 32009180265 от 22.06.2020</t>
  </si>
  <si>
    <t>Всего:</t>
  </si>
  <si>
    <t>средний</t>
  </si>
  <si>
    <t>Приказ ректора ФГАОУ ВО "ЮУрГУ (НИУ)" № 667-13/14 от 04.03.2021</t>
  </si>
  <si>
    <t xml:space="preserve">                       Одноставочный тариф по выработанной  тепловой энергии газовой котельной, с 01 января по  31 декабря  2021 года-  1133,92 руб/Гкал</t>
  </si>
  <si>
    <t>с 01.01.2020  по 31.12.2021 -  1133,92 руб/Гкал</t>
  </si>
  <si>
    <t>с 01.01.2020  по 31.12.2021 -  1133.92 руб/Гкал</t>
  </si>
  <si>
    <t>Приказ ректора ФГАОУ ВО "ЮУрГУ (НИУ)" № № 667-13/14 от 04.03.2021</t>
  </si>
  <si>
    <r>
      <t>6. Использование инвестиционных средств за _____</t>
    </r>
    <r>
      <rPr>
        <u/>
        <sz val="12"/>
        <color indexed="8"/>
        <rFont val="Times New Roman"/>
        <family val="1"/>
        <charset val="204"/>
      </rPr>
      <t>2020</t>
    </r>
    <r>
      <rPr>
        <sz val="12"/>
        <color indexed="8"/>
        <rFont val="Times New Roman"/>
        <family val="1"/>
        <charset val="204"/>
      </rPr>
      <t>__________год</t>
    </r>
  </si>
</sst>
</file>

<file path=xl/styles.xml><?xml version="1.0" encoding="utf-8"?>
<styleSheet xmlns="http://schemas.openxmlformats.org/spreadsheetml/2006/main">
  <numFmts count="13">
    <numFmt numFmtId="164" formatCode="0.000"/>
    <numFmt numFmtId="165" formatCode="0.00;[Red]0.00"/>
    <numFmt numFmtId="166" formatCode="0.0"/>
    <numFmt numFmtId="167" formatCode="[$-419]General"/>
    <numFmt numFmtId="168" formatCode="0.00000_ ;\-0.00000\ "/>
    <numFmt numFmtId="169" formatCode="[$-419]0.00"/>
    <numFmt numFmtId="170" formatCode="#,##0.00&quot;₽&quot;"/>
    <numFmt numFmtId="171" formatCode="[$-419]#,##0.00"/>
    <numFmt numFmtId="172" formatCode="0.00&quot; &quot;;&quot;-&quot;0.00&quot; &quot;"/>
    <numFmt numFmtId="173" formatCode="#,##0.000"/>
    <numFmt numFmtId="174" formatCode="0.00000"/>
    <numFmt numFmtId="175" formatCode="[$-419]dd&quot;.&quot;mm&quot;.&quot;yyyy"/>
    <numFmt numFmtId="176" formatCode="0.00_ ;\-0.00\ "/>
  </numFmts>
  <fonts count="64"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vertAlign val="superscript"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3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4"/>
      <name val="Arial Cyr"/>
      <charset val="204"/>
    </font>
    <font>
      <u/>
      <sz val="10"/>
      <color theme="10"/>
      <name val="Arial Cyr"/>
      <charset val="204"/>
    </font>
    <font>
      <sz val="12"/>
      <color rgb="FF00B0F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0"/>
      <color rgb="FF000000"/>
      <name val="Arial Cyr"/>
      <charset val="204"/>
    </font>
    <font>
      <b/>
      <sz val="18"/>
      <name val="Arial Cyr"/>
      <charset val="204"/>
    </font>
    <font>
      <sz val="20"/>
      <name val="Arial Cyr"/>
      <charset val="204"/>
    </font>
    <font>
      <b/>
      <sz val="10"/>
      <color rgb="FF000000"/>
      <name val="Arial Cyr"/>
      <charset val="204"/>
    </font>
    <font>
      <sz val="9"/>
      <color rgb="FF000000"/>
      <name val="Arial Cyr"/>
      <charset val="204"/>
    </font>
    <font>
      <b/>
      <sz val="9"/>
      <color rgb="FF000000"/>
      <name val="Arial Cyr"/>
      <charset val="204"/>
    </font>
    <font>
      <sz val="11"/>
      <color rgb="FF000000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9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5" fillId="0" borderId="0"/>
    <xf numFmtId="166" fontId="17" fillId="0" borderId="0"/>
    <xf numFmtId="0" fontId="15" fillId="0" borderId="0"/>
    <xf numFmtId="0" fontId="16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9" fillId="0" borderId="0"/>
  </cellStyleXfs>
  <cellXfs count="526">
    <xf numFmtId="0" fontId="0" fillId="0" borderId="0" xfId="0"/>
    <xf numFmtId="0" fontId="4" fillId="0" borderId="0" xfId="0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5" xfId="0" applyNumberForma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wrapText="1"/>
    </xf>
    <xf numFmtId="0" fontId="0" fillId="0" borderId="25" xfId="0" applyFill="1" applyBorder="1" applyAlignment="1">
      <alignment horizontal="center" vertical="top" wrapText="1"/>
    </xf>
    <xf numFmtId="0" fontId="0" fillId="0" borderId="25" xfId="0" applyFill="1" applyBorder="1" applyAlignment="1">
      <alignment horizontal="left"/>
    </xf>
    <xf numFmtId="0" fontId="0" fillId="0" borderId="25" xfId="0" applyFill="1" applyBorder="1" applyAlignment="1">
      <alignment wrapText="1"/>
    </xf>
    <xf numFmtId="0" fontId="0" fillId="0" borderId="25" xfId="0" applyFill="1" applyBorder="1" applyAlignment="1">
      <alignment horizontal="left" wrapText="1"/>
    </xf>
    <xf numFmtId="0" fontId="0" fillId="0" borderId="0" xfId="0" applyFill="1"/>
    <xf numFmtId="0" fontId="6" fillId="0" borderId="1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/>
    </xf>
    <xf numFmtId="0" fontId="7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/>
    </xf>
    <xf numFmtId="0" fontId="6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49" fontId="10" fillId="0" borderId="8" xfId="0" applyNumberFormat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49" fontId="14" fillId="0" borderId="8" xfId="1" applyNumberFormat="1" applyFont="1" applyFill="1" applyBorder="1" applyAlignment="1" applyProtection="1">
      <alignment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top" wrapText="1" indent="2"/>
    </xf>
    <xf numFmtId="0" fontId="14" fillId="0" borderId="8" xfId="0" applyFont="1" applyFill="1" applyBorder="1" applyAlignment="1">
      <alignment horizontal="center" vertical="center" wrapText="1"/>
    </xf>
    <xf numFmtId="49" fontId="14" fillId="0" borderId="8" xfId="1" applyNumberFormat="1" applyFont="1" applyFill="1" applyBorder="1" applyAlignment="1" applyProtection="1">
      <alignment horizontal="left" vertical="center" wrapText="1" indent="1"/>
    </xf>
    <xf numFmtId="0" fontId="14" fillId="0" borderId="8" xfId="0" applyFont="1" applyFill="1" applyBorder="1" applyAlignment="1">
      <alignment horizontal="left" vertical="top" wrapText="1" indent="4"/>
    </xf>
    <xf numFmtId="49" fontId="10" fillId="0" borderId="8" xfId="0" applyNumberFormat="1" applyFont="1" applyBorder="1" applyAlignment="1">
      <alignment horizontal="center"/>
    </xf>
    <xf numFmtId="0" fontId="10" fillId="0" borderId="8" xfId="0" applyFont="1" applyFill="1" applyBorder="1" applyAlignment="1">
      <alignment horizontal="left" vertical="center" wrapText="1" indent="2"/>
    </xf>
    <xf numFmtId="165" fontId="0" fillId="0" borderId="0" xfId="0" applyNumberFormat="1" applyFill="1"/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/>
    <xf numFmtId="0" fontId="6" fillId="0" borderId="25" xfId="0" applyFont="1" applyFill="1" applyBorder="1" applyAlignment="1">
      <alignment horizontal="center" vertical="top"/>
    </xf>
    <xf numFmtId="0" fontId="0" fillId="0" borderId="22" xfId="0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0" fillId="0" borderId="6" xfId="0" applyFill="1" applyBorder="1" applyAlignment="1">
      <alignment horizontal="left" vertical="top" wrapText="1" indent="2"/>
    </xf>
    <xf numFmtId="0" fontId="0" fillId="0" borderId="6" xfId="0" applyFill="1" applyBorder="1" applyAlignment="1">
      <alignment horizontal="left" vertical="top" wrapText="1" indent="6"/>
    </xf>
    <xf numFmtId="0" fontId="0" fillId="0" borderId="6" xfId="0" applyFill="1" applyBorder="1" applyAlignment="1">
      <alignment horizontal="left" vertical="top" wrapText="1" indent="7"/>
    </xf>
    <xf numFmtId="0" fontId="0" fillId="0" borderId="46" xfId="0" applyFill="1" applyBorder="1" applyAlignment="1">
      <alignment horizontal="left" vertical="top" wrapText="1" indent="2"/>
    </xf>
    <xf numFmtId="0" fontId="0" fillId="0" borderId="36" xfId="0" applyFill="1" applyBorder="1" applyAlignment="1">
      <alignment vertical="top" wrapText="1"/>
    </xf>
    <xf numFmtId="0" fontId="20" fillId="0" borderId="2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49" fontId="21" fillId="0" borderId="8" xfId="1" applyNumberFormat="1" applyFont="1" applyFill="1" applyBorder="1" applyAlignment="1" applyProtection="1">
      <alignment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top" wrapText="1" indent="6"/>
    </xf>
    <xf numFmtId="49" fontId="21" fillId="0" borderId="8" xfId="1" applyNumberFormat="1" applyFont="1" applyFill="1" applyBorder="1" applyAlignment="1" applyProtection="1">
      <alignment horizontal="left" vertical="center" wrapText="1" indent="1"/>
    </xf>
    <xf numFmtId="0" fontId="0" fillId="0" borderId="45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0" fillId="0" borderId="0" xfId="0" applyFont="1" applyFill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29" fillId="0" borderId="0" xfId="0" applyFont="1"/>
    <xf numFmtId="0" fontId="30" fillId="0" borderId="0" xfId="0" applyFont="1"/>
    <xf numFmtId="0" fontId="30" fillId="0" borderId="15" xfId="0" applyFont="1" applyBorder="1" applyAlignment="1">
      <alignment horizontal="center"/>
    </xf>
    <xf numFmtId="0" fontId="30" fillId="0" borderId="15" xfId="0" applyFont="1" applyBorder="1"/>
    <xf numFmtId="0" fontId="31" fillId="0" borderId="8" xfId="0" applyFont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top" wrapText="1"/>
    </xf>
    <xf numFmtId="0" fontId="30" fillId="0" borderId="8" xfId="0" applyFont="1" applyFill="1" applyBorder="1" applyAlignment="1">
      <alignment vertical="top" wrapText="1"/>
    </xf>
    <xf numFmtId="2" fontId="30" fillId="0" borderId="8" xfId="0" applyNumberFormat="1" applyFont="1" applyFill="1" applyBorder="1" applyAlignment="1">
      <alignment horizontal="center" vertical="top" wrapText="1"/>
    </xf>
    <xf numFmtId="2" fontId="30" fillId="0" borderId="8" xfId="0" applyNumberFormat="1" applyFont="1" applyBorder="1" applyAlignment="1">
      <alignment horizontal="center" vertical="top" wrapText="1"/>
    </xf>
    <xf numFmtId="166" fontId="30" fillId="0" borderId="8" xfId="0" applyNumberFormat="1" applyFont="1" applyBorder="1" applyAlignment="1">
      <alignment horizontal="center" vertical="top" wrapText="1"/>
    </xf>
    <xf numFmtId="4" fontId="30" fillId="0" borderId="8" xfId="0" applyNumberFormat="1" applyFont="1" applyBorder="1" applyAlignment="1">
      <alignment horizontal="center" vertical="top" wrapText="1"/>
    </xf>
    <xf numFmtId="2" fontId="31" fillId="0" borderId="8" xfId="0" applyNumberFormat="1" applyFont="1" applyBorder="1"/>
    <xf numFmtId="4" fontId="31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67" fontId="32" fillId="0" borderId="8" xfId="2" applyNumberFormat="1" applyFont="1" applyBorder="1" applyAlignment="1">
      <alignment horizontal="left" vertical="center"/>
    </xf>
    <xf numFmtId="169" fontId="32" fillId="0" borderId="8" xfId="2" applyNumberFormat="1" applyFont="1" applyFill="1" applyBorder="1" applyAlignment="1">
      <alignment horizontal="left" vertical="center" wrapText="1"/>
    </xf>
    <xf numFmtId="169" fontId="32" fillId="0" borderId="44" xfId="2" applyNumberFormat="1" applyFont="1" applyFill="1" applyBorder="1" applyAlignment="1">
      <alignment horizontal="left" vertical="center" wrapText="1"/>
    </xf>
    <xf numFmtId="0" fontId="0" fillId="0" borderId="8" xfId="0" applyBorder="1"/>
    <xf numFmtId="0" fontId="0" fillId="0" borderId="17" xfId="0" applyBorder="1"/>
    <xf numFmtId="0" fontId="10" fillId="0" borderId="0" xfId="0" applyFont="1" applyFill="1"/>
    <xf numFmtId="0" fontId="10" fillId="0" borderId="8" xfId="0" applyFont="1" applyFill="1" applyBorder="1"/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wrapText="1"/>
    </xf>
    <xf numFmtId="0" fontId="10" fillId="0" borderId="8" xfId="0" applyFont="1" applyFill="1" applyBorder="1" applyAlignment="1">
      <alignment vertical="top" wrapText="1"/>
    </xf>
    <xf numFmtId="0" fontId="6" fillId="0" borderId="52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9" xfId="0" applyFill="1" applyBorder="1"/>
    <xf numFmtId="0" fontId="0" fillId="0" borderId="60" xfId="0" applyFill="1" applyBorder="1"/>
    <xf numFmtId="0" fontId="0" fillId="0" borderId="61" xfId="0" applyFill="1" applyBorder="1"/>
    <xf numFmtId="0" fontId="0" fillId="0" borderId="41" xfId="0" applyFill="1" applyBorder="1"/>
    <xf numFmtId="0" fontId="0" fillId="0" borderId="8" xfId="0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4" fillId="0" borderId="41" xfId="3" applyFont="1" applyFill="1" applyBorder="1" applyAlignment="1" applyProtection="1">
      <alignment horizontal="left" vertical="center" wrapText="1"/>
    </xf>
    <xf numFmtId="0" fontId="14" fillId="0" borderId="8" xfId="3" applyFont="1" applyFill="1" applyBorder="1" applyAlignment="1" applyProtection="1">
      <alignment horizontal="left" vertical="center" wrapText="1"/>
    </xf>
    <xf numFmtId="2" fontId="14" fillId="0" borderId="8" xfId="3" applyNumberFormat="1" applyFont="1" applyFill="1" applyBorder="1" applyAlignment="1" applyProtection="1">
      <alignment horizontal="center"/>
    </xf>
    <xf numFmtId="3" fontId="14" fillId="0" borderId="8" xfId="3" applyNumberFormat="1" applyFont="1" applyFill="1" applyBorder="1" applyAlignment="1" applyProtection="1">
      <alignment horizontal="center" wrapText="1"/>
      <protection locked="0"/>
    </xf>
    <xf numFmtId="4" fontId="14" fillId="0" borderId="8" xfId="3" applyNumberFormat="1" applyFont="1" applyFill="1" applyBorder="1" applyAlignment="1" applyProtection="1">
      <alignment horizontal="center" wrapText="1"/>
    </xf>
    <xf numFmtId="0" fontId="14" fillId="0" borderId="41" xfId="3" applyFont="1" applyFill="1" applyBorder="1" applyAlignment="1" applyProtection="1">
      <alignment vertical="center" wrapText="1"/>
    </xf>
    <xf numFmtId="3" fontId="14" fillId="0" borderId="41" xfId="3" applyNumberFormat="1" applyFont="1" applyFill="1" applyBorder="1" applyAlignment="1" applyProtection="1">
      <alignment horizontal="center" wrapText="1"/>
      <protection locked="0"/>
    </xf>
    <xf numFmtId="0" fontId="10" fillId="0" borderId="41" xfId="0" applyFont="1" applyFill="1" applyBorder="1" applyAlignment="1">
      <alignment horizontal="center"/>
    </xf>
    <xf numFmtId="0" fontId="14" fillId="0" borderId="8" xfId="3" applyFont="1" applyFill="1" applyBorder="1" applyAlignment="1" applyProtection="1">
      <alignment vertical="center" wrapText="1"/>
    </xf>
    <xf numFmtId="3" fontId="14" fillId="0" borderId="8" xfId="3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3" applyNumberFormat="1" applyFont="1" applyFill="1" applyBorder="1" applyAlignment="1" applyProtection="1">
      <alignment horizontal="center" wrapText="1"/>
    </xf>
    <xf numFmtId="0" fontId="14" fillId="0" borderId="8" xfId="4" applyFont="1" applyFill="1" applyBorder="1" applyAlignment="1" applyProtection="1">
      <alignment horizontal="left" vertical="center" wrapText="1"/>
    </xf>
    <xf numFmtId="10" fontId="14" fillId="0" borderId="8" xfId="3" applyNumberFormat="1" applyFont="1" applyFill="1" applyBorder="1" applyAlignment="1" applyProtection="1">
      <alignment horizontal="center" wrapText="1"/>
    </xf>
    <xf numFmtId="4" fontId="14" fillId="0" borderId="8" xfId="3" applyNumberFormat="1" applyFont="1" applyFill="1" applyBorder="1" applyAlignment="1" applyProtection="1">
      <alignment horizontal="center" wrapText="1"/>
      <protection locked="0"/>
    </xf>
    <xf numFmtId="0" fontId="40" fillId="0" borderId="0" xfId="3" applyFont="1" applyFill="1" applyBorder="1" applyAlignment="1" applyProtection="1">
      <alignment horizontal="left" wrapText="1"/>
    </xf>
    <xf numFmtId="3" fontId="14" fillId="0" borderId="0" xfId="3" applyNumberFormat="1" applyFont="1" applyFill="1" applyBorder="1" applyAlignment="1" applyProtection="1">
      <alignment horizontal="center" wrapText="1"/>
      <protection locked="0"/>
    </xf>
    <xf numFmtId="4" fontId="14" fillId="0" borderId="0" xfId="3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>
      <alignment horizontal="center"/>
    </xf>
    <xf numFmtId="0" fontId="14" fillId="0" borderId="0" xfId="3" applyFont="1" applyFill="1" applyBorder="1" applyAlignment="1" applyProtection="1">
      <alignment horizontal="left" wrapText="1"/>
    </xf>
    <xf numFmtId="0" fontId="13" fillId="0" borderId="0" xfId="0" applyFont="1" applyFill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10" fillId="0" borderId="50" xfId="0" applyFont="1" applyFill="1" applyBorder="1"/>
    <xf numFmtId="0" fontId="43" fillId="0" borderId="8" xfId="5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171" fontId="0" fillId="0" borderId="39" xfId="0" applyNumberFormat="1" applyFill="1" applyBorder="1" applyAlignment="1">
      <alignment horizontal="center" vertical="center"/>
    </xf>
    <xf numFmtId="49" fontId="46" fillId="0" borderId="17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 vertical="center"/>
    </xf>
    <xf numFmtId="167" fontId="17" fillId="0" borderId="8" xfId="2" applyNumberFormat="1" applyFill="1" applyBorder="1" applyAlignment="1">
      <alignment horizontal="center" vertical="center"/>
    </xf>
    <xf numFmtId="167" fontId="17" fillId="0" borderId="8" xfId="2" applyNumberFormat="1" applyFill="1" applyBorder="1" applyAlignment="1">
      <alignment horizontal="center" vertical="center" wrapText="1"/>
    </xf>
    <xf numFmtId="10" fontId="18" fillId="0" borderId="8" xfId="2" applyNumberFormat="1" applyFont="1" applyFill="1" applyBorder="1" applyAlignment="1">
      <alignment horizontal="center" vertical="center" wrapText="1"/>
    </xf>
    <xf numFmtId="167" fontId="8" fillId="0" borderId="8" xfId="2" applyNumberFormat="1" applyFont="1" applyFill="1" applyBorder="1" applyAlignment="1">
      <alignment horizontal="center" vertical="center"/>
    </xf>
    <xf numFmtId="174" fontId="0" fillId="0" borderId="8" xfId="0" applyNumberForma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64" xfId="0" applyFont="1" applyFill="1" applyBorder="1" applyAlignment="1">
      <alignment horizontal="center" vertical="center" wrapText="1"/>
    </xf>
    <xf numFmtId="0" fontId="6" fillId="0" borderId="17" xfId="0" applyFont="1" applyFill="1" applyBorder="1"/>
    <xf numFmtId="0" fontId="7" fillId="0" borderId="65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171" fontId="18" fillId="0" borderId="67" xfId="2" applyNumberFormat="1" applyFont="1" applyFill="1" applyBorder="1" applyAlignment="1">
      <alignment horizontal="center" vertical="center" wrapText="1"/>
    </xf>
    <xf numFmtId="167" fontId="18" fillId="0" borderId="44" xfId="2" applyNumberFormat="1" applyFont="1" applyFill="1" applyBorder="1" applyAlignment="1">
      <alignment horizontal="center" vertical="center" wrapText="1"/>
    </xf>
    <xf numFmtId="171" fontId="18" fillId="0" borderId="44" xfId="2" applyNumberFormat="1" applyFont="1" applyFill="1" applyBorder="1" applyAlignment="1">
      <alignment horizontal="center" vertical="center" wrapText="1"/>
    </xf>
    <xf numFmtId="169" fontId="18" fillId="0" borderId="44" xfId="2" applyNumberFormat="1" applyFont="1" applyFill="1" applyBorder="1" applyAlignment="1">
      <alignment horizontal="center" vertical="center" wrapText="1"/>
    </xf>
    <xf numFmtId="0" fontId="14" fillId="0" borderId="68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167" fontId="18" fillId="0" borderId="70" xfId="2" applyNumberFormat="1" applyFont="1" applyFill="1" applyBorder="1" applyAlignment="1">
      <alignment horizontal="center" vertical="center" wrapText="1"/>
    </xf>
    <xf numFmtId="167" fontId="18" fillId="0" borderId="44" xfId="2" applyNumberFormat="1" applyFont="1" applyFill="1" applyBorder="1" applyAlignment="1">
      <alignment horizontal="center" vertical="center"/>
    </xf>
    <xf numFmtId="167" fontId="18" fillId="0" borderId="71" xfId="2" applyNumberFormat="1" applyFont="1" applyFill="1" applyBorder="1" applyAlignment="1">
      <alignment horizontal="center" vertical="center" wrapText="1"/>
    </xf>
    <xf numFmtId="0" fontId="0" fillId="0" borderId="72" xfId="0" applyFill="1" applyBorder="1" applyAlignment="1">
      <alignment horizontal="left" vertical="top" wrapText="1" indent="2"/>
    </xf>
    <xf numFmtId="0" fontId="0" fillId="0" borderId="37" xfId="0" applyFill="1" applyBorder="1" applyAlignment="1">
      <alignment horizontal="left" vertical="top" wrapText="1" indent="2"/>
    </xf>
    <xf numFmtId="167" fontId="18" fillId="0" borderId="67" xfId="2" applyNumberFormat="1" applyFont="1" applyFill="1" applyBorder="1" applyAlignment="1">
      <alignment horizontal="center" vertical="center" wrapText="1"/>
    </xf>
    <xf numFmtId="167" fontId="14" fillId="0" borderId="44" xfId="2" applyNumberFormat="1" applyFont="1" applyFill="1" applyBorder="1" applyAlignment="1">
      <alignment horizontal="center" vertical="center" wrapText="1"/>
    </xf>
    <xf numFmtId="0" fontId="42" fillId="0" borderId="0" xfId="0" applyFont="1"/>
    <xf numFmtId="0" fontId="50" fillId="0" borderId="8" xfId="6" applyFont="1" applyBorder="1" applyAlignment="1">
      <alignment horizontal="center" vertical="center"/>
    </xf>
    <xf numFmtId="0" fontId="50" fillId="0" borderId="8" xfId="6" applyFont="1" applyBorder="1" applyAlignment="1">
      <alignment horizontal="center" vertical="center" wrapText="1"/>
    </xf>
    <xf numFmtId="167" fontId="51" fillId="0" borderId="70" xfId="6" applyNumberFormat="1" applyFont="1" applyBorder="1" applyAlignment="1">
      <alignment vertical="center"/>
    </xf>
    <xf numFmtId="167" fontId="17" fillId="0" borderId="44" xfId="2" applyNumberFormat="1" applyBorder="1"/>
    <xf numFmtId="0" fontId="0" fillId="0" borderId="28" xfId="0" applyBorder="1" applyAlignment="1">
      <alignment vertical="center"/>
    </xf>
    <xf numFmtId="0" fontId="50" fillId="0" borderId="8" xfId="6" applyFont="1" applyFill="1" applyBorder="1"/>
    <xf numFmtId="0" fontId="7" fillId="0" borderId="0" xfId="0" applyFont="1"/>
    <xf numFmtId="0" fontId="52" fillId="0" borderId="17" xfId="0" applyFont="1" applyBorder="1" applyAlignment="1">
      <alignment horizontal="center" wrapText="1"/>
    </xf>
    <xf numFmtId="0" fontId="52" fillId="0" borderId="8" xfId="0" applyFont="1" applyBorder="1" applyAlignment="1">
      <alignment horizontal="center" wrapText="1"/>
    </xf>
    <xf numFmtId="0" fontId="52" fillId="0" borderId="7" xfId="0" applyFont="1" applyBorder="1" applyAlignment="1">
      <alignment horizontal="center" wrapText="1"/>
    </xf>
    <xf numFmtId="0" fontId="53" fillId="0" borderId="8" xfId="0" applyFont="1" applyBorder="1" applyAlignment="1">
      <alignment horizontal="center" wrapText="1"/>
    </xf>
    <xf numFmtId="0" fontId="52" fillId="0" borderId="39" xfId="0" applyFont="1" applyBorder="1" applyAlignment="1">
      <alignment horizontal="center" wrapText="1"/>
    </xf>
    <xf numFmtId="167" fontId="17" fillId="0" borderId="44" xfId="2" applyNumberFormat="1" applyBorder="1" applyAlignment="1">
      <alignment horizontal="center"/>
    </xf>
    <xf numFmtId="0" fontId="0" fillId="0" borderId="17" xfId="0" applyBorder="1" applyAlignment="1">
      <alignment horizontal="center"/>
    </xf>
    <xf numFmtId="171" fontId="17" fillId="0" borderId="51" xfId="2" applyNumberFormat="1" applyBorder="1" applyAlignment="1">
      <alignment horizontal="center"/>
    </xf>
    <xf numFmtId="176" fontId="7" fillId="3" borderId="8" xfId="0" applyNumberFormat="1" applyFont="1" applyFill="1" applyBorder="1"/>
    <xf numFmtId="173" fontId="0" fillId="0" borderId="0" xfId="0" applyNumberFormat="1"/>
    <xf numFmtId="0" fontId="27" fillId="0" borderId="0" xfId="0" applyFont="1"/>
    <xf numFmtId="0" fontId="28" fillId="0" borderId="59" xfId="0" applyFont="1" applyBorder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75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76" xfId="0" applyFont="1" applyBorder="1" applyAlignment="1">
      <alignment wrapText="1"/>
    </xf>
    <xf numFmtId="0" fontId="27" fillId="0" borderId="49" xfId="0" applyFont="1" applyBorder="1"/>
    <xf numFmtId="0" fontId="27" fillId="0" borderId="0" xfId="0" applyFont="1" applyBorder="1"/>
    <xf numFmtId="0" fontId="28" fillId="0" borderId="0" xfId="0" applyFont="1"/>
    <xf numFmtId="0" fontId="28" fillId="0" borderId="76" xfId="0" applyFont="1" applyBorder="1" applyAlignment="1">
      <alignment wrapText="1"/>
    </xf>
    <xf numFmtId="0" fontId="28" fillId="0" borderId="76" xfId="0" applyFont="1" applyFill="1" applyBorder="1" applyAlignment="1">
      <alignment wrapText="1"/>
    </xf>
    <xf numFmtId="4" fontId="28" fillId="0" borderId="0" xfId="0" applyNumberFormat="1" applyFont="1"/>
    <xf numFmtId="0" fontId="28" fillId="0" borderId="78" xfId="0" applyFont="1" applyFill="1" applyBorder="1" applyAlignment="1">
      <alignment wrapText="1"/>
    </xf>
    <xf numFmtId="0" fontId="28" fillId="0" borderId="80" xfId="0" applyFont="1" applyFill="1" applyBorder="1" applyAlignment="1">
      <alignment wrapText="1"/>
    </xf>
    <xf numFmtId="0" fontId="28" fillId="0" borderId="81" xfId="0" applyFont="1" applyBorder="1" applyAlignment="1">
      <alignment wrapText="1"/>
    </xf>
    <xf numFmtId="0" fontId="28" fillId="0" borderId="78" xfId="0" applyFont="1" applyBorder="1" applyAlignment="1">
      <alignment wrapText="1"/>
    </xf>
    <xf numFmtId="0" fontId="28" fillId="0" borderId="80" xfId="0" applyFont="1" applyBorder="1" applyAlignment="1">
      <alignment wrapText="1"/>
    </xf>
    <xf numFmtId="0" fontId="28" fillId="0" borderId="83" xfId="0" applyFont="1" applyBorder="1" applyAlignment="1">
      <alignment wrapText="1"/>
    </xf>
    <xf numFmtId="0" fontId="28" fillId="0" borderId="84" xfId="0" applyFont="1" applyFill="1" applyBorder="1" applyAlignment="1">
      <alignment wrapText="1"/>
    </xf>
    <xf numFmtId="0" fontId="24" fillId="0" borderId="0" xfId="0" applyFont="1" applyBorder="1"/>
    <xf numFmtId="168" fontId="28" fillId="0" borderId="0" xfId="0" applyNumberFormat="1" applyFont="1" applyFill="1" applyBorder="1" applyAlignment="1"/>
    <xf numFmtId="0" fontId="56" fillId="0" borderId="0" xfId="0" applyFont="1"/>
    <xf numFmtId="167" fontId="57" fillId="0" borderId="0" xfId="2" applyNumberFormat="1" applyFont="1"/>
    <xf numFmtId="167" fontId="58" fillId="0" borderId="44" xfId="2" applyNumberFormat="1" applyFont="1" applyBorder="1" applyAlignment="1">
      <alignment horizontal="center" wrapText="1"/>
    </xf>
    <xf numFmtId="167" fontId="58" fillId="0" borderId="85" xfId="2" applyNumberFormat="1" applyFont="1" applyBorder="1" applyAlignment="1">
      <alignment horizontal="center" wrapText="1"/>
    </xf>
    <xf numFmtId="167" fontId="59" fillId="0" borderId="44" xfId="2" applyNumberFormat="1" applyFont="1" applyBorder="1" applyAlignment="1">
      <alignment horizontal="center" wrapText="1"/>
    </xf>
    <xf numFmtId="167" fontId="58" fillId="0" borderId="51" xfId="2" applyNumberFormat="1" applyFont="1" applyBorder="1" applyAlignment="1">
      <alignment horizontal="center" wrapText="1"/>
    </xf>
    <xf numFmtId="171" fontId="57" fillId="0" borderId="44" xfId="2" applyNumberFormat="1" applyFont="1" applyBorder="1" applyAlignment="1">
      <alignment horizontal="center"/>
    </xf>
    <xf numFmtId="167" fontId="17" fillId="0" borderId="71" xfId="2" applyNumberFormat="1" applyBorder="1" applyAlignment="1">
      <alignment horizontal="center"/>
    </xf>
    <xf numFmtId="167" fontId="17" fillId="0" borderId="67" xfId="2" applyNumberFormat="1" applyBorder="1" applyAlignment="1">
      <alignment horizontal="center"/>
    </xf>
    <xf numFmtId="167" fontId="57" fillId="0" borderId="85" xfId="2" applyNumberFormat="1" applyFont="1" applyBorder="1" applyAlignment="1">
      <alignment horizontal="center"/>
    </xf>
    <xf numFmtId="164" fontId="57" fillId="0" borderId="44" xfId="2" applyNumberFormat="1" applyFont="1" applyBorder="1" applyAlignment="1">
      <alignment horizontal="center"/>
    </xf>
    <xf numFmtId="167" fontId="17" fillId="0" borderId="0" xfId="2" applyNumberFormat="1" applyAlignment="1">
      <alignment horizontal="center"/>
    </xf>
    <xf numFmtId="167" fontId="17" fillId="0" borderId="0" xfId="2" applyNumberFormat="1"/>
    <xf numFmtId="171" fontId="17" fillId="0" borderId="0" xfId="2" applyNumberFormat="1"/>
    <xf numFmtId="171" fontId="57" fillId="0" borderId="86" xfId="2" applyNumberFormat="1" applyFont="1" applyBorder="1"/>
    <xf numFmtId="171" fontId="17" fillId="0" borderId="86" xfId="2" applyNumberFormat="1" applyBorder="1"/>
    <xf numFmtId="172" fontId="17" fillId="0" borderId="0" xfId="2" applyNumberFormat="1"/>
    <xf numFmtId="167" fontId="17" fillId="0" borderId="73" xfId="2" applyNumberFormat="1" applyBorder="1" applyAlignment="1">
      <alignment horizontal="center" wrapText="1"/>
    </xf>
    <xf numFmtId="167" fontId="59" fillId="0" borderId="51" xfId="2" applyNumberFormat="1" applyFont="1" applyBorder="1" applyAlignment="1">
      <alignment horizontal="center" wrapText="1"/>
    </xf>
    <xf numFmtId="172" fontId="58" fillId="0" borderId="51" xfId="2" applyNumberFormat="1" applyFont="1" applyBorder="1" applyAlignment="1">
      <alignment horizontal="center" wrapText="1"/>
    </xf>
    <xf numFmtId="171" fontId="57" fillId="0" borderId="44" xfId="2" applyNumberFormat="1" applyFont="1" applyFill="1" applyBorder="1" applyAlignment="1">
      <alignment horizontal="center"/>
    </xf>
    <xf numFmtId="167" fontId="17" fillId="0" borderId="85" xfId="2" applyNumberFormat="1" applyBorder="1"/>
    <xf numFmtId="164" fontId="17" fillId="0" borderId="0" xfId="2" applyNumberFormat="1"/>
    <xf numFmtId="167" fontId="57" fillId="0" borderId="44" xfId="2" applyNumberFormat="1" applyFont="1" applyFill="1" applyBorder="1"/>
    <xf numFmtId="167" fontId="57" fillId="0" borderId="51" xfId="2" applyNumberFormat="1" applyFont="1" applyFill="1" applyBorder="1"/>
    <xf numFmtId="4" fontId="57" fillId="0" borderId="44" xfId="2" applyNumberFormat="1" applyFont="1" applyFill="1" applyBorder="1"/>
    <xf numFmtId="171" fontId="57" fillId="0" borderId="44" xfId="2" applyNumberFormat="1" applyFont="1" applyFill="1" applyBorder="1"/>
    <xf numFmtId="164" fontId="57" fillId="0" borderId="44" xfId="2" applyNumberFormat="1" applyFont="1" applyFill="1" applyBorder="1"/>
    <xf numFmtId="167" fontId="58" fillId="0" borderId="88" xfId="2" applyNumberFormat="1" applyFont="1" applyBorder="1" applyAlignment="1">
      <alignment horizontal="center" wrapText="1"/>
    </xf>
    <xf numFmtId="167" fontId="17" fillId="0" borderId="8" xfId="2" applyNumberFormat="1" applyBorder="1" applyAlignment="1">
      <alignment horizontal="center"/>
    </xf>
    <xf numFmtId="167" fontId="17" fillId="0" borderId="88" xfId="2" applyNumberFormat="1" applyBorder="1" applyAlignment="1">
      <alignment horizontal="center"/>
    </xf>
    <xf numFmtId="167" fontId="17" fillId="0" borderId="8" xfId="2" applyNumberFormat="1" applyBorder="1"/>
    <xf numFmtId="0" fontId="30" fillId="0" borderId="8" xfId="0" applyFont="1" applyFill="1" applyBorder="1" applyAlignment="1">
      <alignment horizontal="center" vertical="center" wrapText="1"/>
    </xf>
    <xf numFmtId="167" fontId="60" fillId="0" borderId="44" xfId="2" applyNumberFormat="1" applyFont="1" applyFill="1" applyBorder="1" applyAlignment="1">
      <alignment horizontal="center" vertical="top" wrapText="1"/>
    </xf>
    <xf numFmtId="0" fontId="18" fillId="0" borderId="67" xfId="2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4" fontId="33" fillId="0" borderId="51" xfId="2" applyNumberFormat="1" applyFont="1" applyFill="1" applyBorder="1" applyAlignment="1">
      <alignment horizontal="center" vertical="center" wrapText="1"/>
    </xf>
    <xf numFmtId="167" fontId="17" fillId="0" borderId="44" xfId="2" applyNumberFormat="1" applyFill="1" applyBorder="1" applyAlignment="1">
      <alignment horizontal="center"/>
    </xf>
    <xf numFmtId="175" fontId="54" fillId="0" borderId="44" xfId="2" applyNumberFormat="1" applyFont="1" applyFill="1" applyBorder="1" applyAlignment="1">
      <alignment horizontal="center"/>
    </xf>
    <xf numFmtId="4" fontId="17" fillId="0" borderId="44" xfId="2" applyNumberFormat="1" applyFill="1" applyBorder="1" applyAlignment="1">
      <alignment horizontal="center"/>
    </xf>
    <xf numFmtId="171" fontId="17" fillId="0" borderId="44" xfId="2" applyNumberFormat="1" applyFill="1" applyBorder="1" applyAlignment="1">
      <alignment horizontal="center"/>
    </xf>
    <xf numFmtId="171" fontId="17" fillId="0" borderId="44" xfId="2" applyNumberFormat="1" applyFont="1" applyFill="1" applyBorder="1" applyAlignment="1">
      <alignment horizontal="center"/>
    </xf>
    <xf numFmtId="173" fontId="17" fillId="0" borderId="44" xfId="2" applyNumberFormat="1" applyFill="1" applyBorder="1" applyAlignment="1">
      <alignment horizontal="center"/>
    </xf>
    <xf numFmtId="4" fontId="17" fillId="0" borderId="70" xfId="2" applyNumberFormat="1" applyFill="1" applyBorder="1" applyAlignment="1">
      <alignment horizontal="center"/>
    </xf>
    <xf numFmtId="175" fontId="54" fillId="0" borderId="73" xfId="2" applyNumberFormat="1" applyFont="1" applyFill="1" applyBorder="1" applyAlignment="1">
      <alignment horizontal="center"/>
    </xf>
    <xf numFmtId="171" fontId="17" fillId="0" borderId="51" xfId="2" applyNumberFormat="1" applyFill="1" applyBorder="1" applyAlignment="1">
      <alignment horizontal="center"/>
    </xf>
    <xf numFmtId="174" fontId="28" fillId="0" borderId="8" xfId="0" applyNumberFormat="1" applyFont="1" applyFill="1" applyBorder="1" applyAlignment="1">
      <alignment horizontal="right"/>
    </xf>
    <xf numFmtId="167" fontId="17" fillId="0" borderId="51" xfId="2" applyNumberFormat="1" applyFont="1" applyFill="1" applyBorder="1" applyAlignment="1">
      <alignment horizontal="center"/>
    </xf>
    <xf numFmtId="175" fontId="17" fillId="0" borderId="44" xfId="2" applyNumberFormat="1" applyFont="1" applyFill="1" applyBorder="1" applyAlignment="1">
      <alignment horizontal="center"/>
    </xf>
    <xf numFmtId="171" fontId="17" fillId="0" borderId="73" xfId="2" applyNumberFormat="1" applyFill="1" applyBorder="1" applyAlignment="1">
      <alignment horizontal="center"/>
    </xf>
    <xf numFmtId="164" fontId="17" fillId="0" borderId="44" xfId="2" applyNumberFormat="1" applyFont="1" applyFill="1" applyBorder="1" applyAlignment="1">
      <alignment horizontal="center"/>
    </xf>
    <xf numFmtId="171" fontId="17" fillId="0" borderId="87" xfId="2" applyNumberFormat="1" applyFill="1" applyBorder="1" applyAlignment="1">
      <alignment horizontal="center"/>
    </xf>
    <xf numFmtId="171" fontId="54" fillId="0" borderId="44" xfId="2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4" fontId="21" fillId="0" borderId="45" xfId="0" applyNumberFormat="1" applyFont="1" applyFill="1" applyBorder="1" applyAlignment="1">
      <alignment horizontal="center" vertical="center" wrapText="1"/>
    </xf>
    <xf numFmtId="2" fontId="7" fillId="0" borderId="45" xfId="0" applyNumberFormat="1" applyFont="1" applyFill="1" applyBorder="1" applyAlignment="1">
      <alignment horizontal="center" vertical="center" wrapText="1"/>
    </xf>
    <xf numFmtId="4" fontId="30" fillId="0" borderId="8" xfId="0" applyNumberFormat="1" applyFont="1" applyFill="1" applyBorder="1" applyAlignment="1">
      <alignment horizontal="center" vertical="top"/>
    </xf>
    <xf numFmtId="4" fontId="0" fillId="0" borderId="0" xfId="0" applyNumberFormat="1"/>
    <xf numFmtId="171" fontId="57" fillId="0" borderId="51" xfId="2" applyNumberFormat="1" applyFont="1" applyBorder="1" applyAlignment="1">
      <alignment horizontal="center"/>
    </xf>
    <xf numFmtId="167" fontId="17" fillId="0" borderId="70" xfId="2" applyNumberFormat="1" applyBorder="1" applyAlignment="1">
      <alignment horizontal="center"/>
    </xf>
    <xf numFmtId="167" fontId="17" fillId="0" borderId="90" xfId="2" applyNumberFormat="1" applyFont="1" applyFill="1" applyBorder="1" applyAlignment="1">
      <alignment horizontal="center"/>
    </xf>
    <xf numFmtId="175" fontId="17" fillId="0" borderId="70" xfId="2" applyNumberFormat="1" applyFont="1" applyFill="1" applyBorder="1" applyAlignment="1">
      <alignment horizontal="center"/>
    </xf>
    <xf numFmtId="167" fontId="17" fillId="0" borderId="8" xfId="2" applyNumberFormat="1" applyFont="1" applyFill="1" applyBorder="1" applyAlignment="1">
      <alignment horizontal="center"/>
    </xf>
    <xf numFmtId="167" fontId="57" fillId="0" borderId="8" xfId="2" applyNumberFormat="1" applyFont="1" applyBorder="1" applyAlignment="1">
      <alignment horizontal="center"/>
    </xf>
    <xf numFmtId="169" fontId="32" fillId="0" borderId="51" xfId="2" applyNumberFormat="1" applyFont="1" applyFill="1" applyBorder="1" applyAlignment="1">
      <alignment horizontal="left" vertical="center" wrapText="1"/>
    </xf>
    <xf numFmtId="167" fontId="32" fillId="0" borderId="28" xfId="2" applyNumberFormat="1" applyFont="1" applyBorder="1" applyAlignment="1">
      <alignment horizontal="left" vertical="center"/>
    </xf>
    <xf numFmtId="169" fontId="32" fillId="0" borderId="28" xfId="2" applyNumberFormat="1" applyFont="1" applyFill="1" applyBorder="1" applyAlignment="1">
      <alignment horizontal="left" vertical="center" wrapText="1"/>
    </xf>
    <xf numFmtId="4" fontId="33" fillId="0" borderId="90" xfId="2" applyNumberFormat="1" applyFont="1" applyFill="1" applyBorder="1" applyAlignment="1">
      <alignment horizontal="center" vertical="center" wrapText="1"/>
    </xf>
    <xf numFmtId="169" fontId="32" fillId="0" borderId="51" xfId="2" applyNumberFormat="1" applyFont="1" applyBorder="1" applyAlignment="1">
      <alignment horizontal="left" vertical="center" wrapText="1"/>
    </xf>
    <xf numFmtId="4" fontId="33" fillId="0" borderId="8" xfId="2" applyNumberFormat="1" applyFont="1" applyFill="1" applyBorder="1" applyAlignment="1">
      <alignment horizontal="center" vertical="center" wrapText="1"/>
    </xf>
    <xf numFmtId="170" fontId="33" fillId="0" borderId="8" xfId="2" applyNumberFormat="1" applyFont="1" applyFill="1" applyBorder="1" applyAlignment="1">
      <alignment horizontal="center" vertical="center" wrapText="1"/>
    </xf>
    <xf numFmtId="0" fontId="62" fillId="0" borderId="0" xfId="0" applyFont="1"/>
    <xf numFmtId="0" fontId="62" fillId="0" borderId="0" xfId="0" applyNumberFormat="1" applyFont="1" applyAlignment="1">
      <alignment horizontal="center" wrapText="1"/>
    </xf>
    <xf numFmtId="0" fontId="62" fillId="0" borderId="8" xfId="0" applyFont="1" applyBorder="1"/>
    <xf numFmtId="0" fontId="63" fillId="0" borderId="8" xfId="0" applyFont="1" applyBorder="1" applyAlignment="1">
      <alignment horizontal="center"/>
    </xf>
    <xf numFmtId="4" fontId="62" fillId="0" borderId="8" xfId="0" applyNumberFormat="1" applyFont="1" applyBorder="1" applyAlignment="1">
      <alignment horizontal="center"/>
    </xf>
    <xf numFmtId="167" fontId="32" fillId="0" borderId="0" xfId="2" applyNumberFormat="1" applyFont="1" applyBorder="1" applyAlignment="1">
      <alignment horizontal="left" vertical="center"/>
    </xf>
    <xf numFmtId="169" fontId="32" fillId="0" borderId="0" xfId="2" applyNumberFormat="1" applyFont="1" applyFill="1" applyBorder="1" applyAlignment="1">
      <alignment horizontal="left" vertical="center" wrapText="1"/>
    </xf>
    <xf numFmtId="170" fontId="33" fillId="0" borderId="0" xfId="2" applyNumberFormat="1" applyFont="1" applyFill="1" applyBorder="1" applyAlignment="1">
      <alignment horizontal="center" vertical="center" wrapText="1"/>
    </xf>
    <xf numFmtId="169" fontId="32" fillId="0" borderId="0" xfId="2" applyNumberFormat="1" applyFont="1" applyBorder="1" applyAlignment="1">
      <alignment horizontal="left" vertical="center" wrapText="1"/>
    </xf>
    <xf numFmtId="4" fontId="63" fillId="0" borderId="8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8" xfId="0" applyNumberForma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63" fillId="0" borderId="8" xfId="0" applyFont="1" applyBorder="1"/>
    <xf numFmtId="0" fontId="28" fillId="0" borderId="74" xfId="0" applyFont="1" applyBorder="1" applyAlignment="1">
      <alignment horizontal="center"/>
    </xf>
    <xf numFmtId="0" fontId="27" fillId="0" borderId="61" xfId="0" applyFont="1" applyBorder="1" applyAlignment="1">
      <alignment horizontal="center" wrapText="1"/>
    </xf>
    <xf numFmtId="0" fontId="27" fillId="0" borderId="77" xfId="0" applyFont="1" applyBorder="1"/>
    <xf numFmtId="0" fontId="28" fillId="0" borderId="0" xfId="0" applyFont="1" applyBorder="1"/>
    <xf numFmtId="0" fontId="28" fillId="0" borderId="0" xfId="0" applyFont="1" applyFill="1" applyBorder="1" applyAlignment="1">
      <alignment horizontal="center"/>
    </xf>
    <xf numFmtId="171" fontId="33" fillId="0" borderId="8" xfId="2" applyNumberFormat="1" applyFont="1" applyFill="1" applyBorder="1"/>
    <xf numFmtId="0" fontId="28" fillId="0" borderId="79" xfId="0" applyFont="1" applyFill="1" applyBorder="1" applyAlignment="1">
      <alignment horizontal="center"/>
    </xf>
    <xf numFmtId="0" fontId="28" fillId="0" borderId="79" xfId="0" applyFont="1" applyBorder="1"/>
    <xf numFmtId="167" fontId="32" fillId="0" borderId="89" xfId="2" applyNumberFormat="1" applyFont="1" applyBorder="1"/>
    <xf numFmtId="171" fontId="33" fillId="0" borderId="44" xfId="2" applyNumberFormat="1" applyFont="1" applyBorder="1"/>
    <xf numFmtId="0" fontId="28" fillId="0" borderId="82" xfId="0" applyFont="1" applyFill="1" applyBorder="1" applyAlignment="1">
      <alignment horizontal="center"/>
    </xf>
    <xf numFmtId="174" fontId="28" fillId="0" borderId="8" xfId="0" applyNumberFormat="1" applyFont="1" applyBorder="1" applyAlignment="1"/>
    <xf numFmtId="174" fontId="28" fillId="0" borderId="8" xfId="0" applyNumberFormat="1" applyFont="1" applyBorder="1"/>
    <xf numFmtId="171" fontId="33" fillId="0" borderId="51" xfId="2" applyNumberFormat="1" applyFont="1" applyBorder="1"/>
    <xf numFmtId="0" fontId="28" fillId="0" borderId="82" xfId="0" applyFont="1" applyBorder="1" applyAlignment="1">
      <alignment horizontal="center"/>
    </xf>
    <xf numFmtId="167" fontId="32" fillId="0" borderId="67" xfId="2" applyNumberFormat="1" applyFont="1" applyBorder="1"/>
    <xf numFmtId="0" fontId="62" fillId="2" borderId="83" xfId="0" applyFont="1" applyFill="1" applyBorder="1" applyAlignment="1">
      <alignment wrapText="1"/>
    </xf>
    <xf numFmtId="4" fontId="28" fillId="2" borderId="82" xfId="0" applyNumberFormat="1" applyFont="1" applyFill="1" applyBorder="1" applyAlignment="1">
      <alignment horizontal="center"/>
    </xf>
    <xf numFmtId="4" fontId="28" fillId="2" borderId="82" xfId="0" applyNumberFormat="1" applyFont="1" applyFill="1" applyBorder="1"/>
    <xf numFmtId="0" fontId="28" fillId="0" borderId="82" xfId="0" applyFont="1" applyBorder="1"/>
    <xf numFmtId="167" fontId="32" fillId="0" borderId="70" xfId="2" applyNumberFormat="1" applyFont="1" applyBorder="1"/>
    <xf numFmtId="171" fontId="32" fillId="0" borderId="70" xfId="2" applyNumberFormat="1" applyFont="1" applyBorder="1"/>
    <xf numFmtId="171" fontId="32" fillId="0" borderId="44" xfId="2" applyNumberFormat="1" applyFont="1" applyBorder="1"/>
    <xf numFmtId="0" fontId="62" fillId="0" borderId="83" xfId="0" applyFont="1" applyBorder="1" applyAlignment="1">
      <alignment wrapText="1"/>
    </xf>
    <xf numFmtId="0" fontId="28" fillId="0" borderId="79" xfId="0" applyFont="1" applyBorder="1" applyAlignment="1">
      <alignment horizontal="center"/>
    </xf>
    <xf numFmtId="171" fontId="32" fillId="0" borderId="51" xfId="2" applyNumberFormat="1" applyFont="1" applyBorder="1"/>
    <xf numFmtId="171" fontId="32" fillId="0" borderId="67" xfId="2" applyNumberFormat="1" applyFont="1" applyFill="1" applyBorder="1"/>
    <xf numFmtId="2" fontId="32" fillId="0" borderId="67" xfId="2" applyNumberFormat="1" applyFont="1" applyFill="1" applyBorder="1"/>
    <xf numFmtId="171" fontId="33" fillId="0" borderId="44" xfId="2" applyNumberFormat="1" applyFont="1" applyFill="1" applyBorder="1"/>
    <xf numFmtId="2" fontId="62" fillId="0" borderId="0" xfId="0" applyNumberFormat="1" applyFont="1"/>
    <xf numFmtId="0" fontId="28" fillId="0" borderId="0" xfId="0" applyNumberFormat="1" applyFont="1" applyBorder="1" applyAlignment="1"/>
    <xf numFmtId="0" fontId="28" fillId="0" borderId="0" xfId="0" applyFont="1" applyBorder="1" applyAlignment="1"/>
    <xf numFmtId="0" fontId="28" fillId="0" borderId="0" xfId="0" applyNumberFormat="1" applyFont="1" applyBorder="1"/>
    <xf numFmtId="0" fontId="62" fillId="0" borderId="8" xfId="0" applyFont="1" applyBorder="1" applyAlignment="1">
      <alignment horizontal="center" vertical="center"/>
    </xf>
    <xf numFmtId="16" fontId="62" fillId="0" borderId="8" xfId="0" applyNumberFormat="1" applyFont="1" applyBorder="1" applyAlignment="1">
      <alignment horizontal="center" vertical="center"/>
    </xf>
    <xf numFmtId="0" fontId="62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0" fontId="62" fillId="0" borderId="39" xfId="0" applyFont="1" applyBorder="1"/>
    <xf numFmtId="0" fontId="28" fillId="0" borderId="8" xfId="0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6" fillId="0" borderId="19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25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0" fontId="6" fillId="0" borderId="27" xfId="0" applyFont="1" applyFill="1" applyBorder="1" applyAlignment="1">
      <alignment horizontal="left" vertical="top"/>
    </xf>
    <xf numFmtId="0" fontId="6" fillId="0" borderId="28" xfId="0" applyFont="1" applyFill="1" applyBorder="1" applyAlignment="1">
      <alignment horizontal="left" vertical="top"/>
    </xf>
    <xf numFmtId="0" fontId="0" fillId="0" borderId="28" xfId="0" applyFill="1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0" fillId="0" borderId="25" xfId="0" applyFill="1" applyBorder="1" applyAlignment="1">
      <alignment horizontal="center"/>
    </xf>
    <xf numFmtId="0" fontId="0" fillId="0" borderId="30" xfId="0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 vertical="center" textRotation="90" wrapText="1"/>
    </xf>
    <xf numFmtId="0" fontId="0" fillId="0" borderId="25" xfId="0" applyFill="1" applyBorder="1" applyAlignment="1">
      <alignment horizontal="left" vertical="center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1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center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left" vertical="top" wrapText="1"/>
    </xf>
    <xf numFmtId="0" fontId="6" fillId="0" borderId="41" xfId="0" applyFont="1" applyFill="1" applyBorder="1" applyAlignment="1">
      <alignment horizontal="left" vertical="top" wrapText="1"/>
    </xf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12" fillId="0" borderId="17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left" vertical="top" wrapText="1"/>
    </xf>
    <xf numFmtId="0" fontId="0" fillId="0" borderId="39" xfId="0" applyBorder="1" applyAlignment="1"/>
    <xf numFmtId="0" fontId="0" fillId="0" borderId="62" xfId="0" applyBorder="1" applyAlignment="1"/>
    <xf numFmtId="167" fontId="18" fillId="0" borderId="44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54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14" fillId="0" borderId="41" xfId="3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2" fillId="0" borderId="8" xfId="0" applyFont="1" applyFill="1" applyBorder="1" applyAlignment="1">
      <alignment horizontal="center" vertical="center"/>
    </xf>
    <xf numFmtId="0" fontId="14" fillId="0" borderId="8" xfId="3" applyFont="1" applyFill="1" applyBorder="1" applyAlignment="1" applyProtection="1">
      <alignment horizontal="center" vertical="center" wrapText="1"/>
    </xf>
    <xf numFmtId="0" fontId="37" fillId="0" borderId="0" xfId="0" applyFont="1" applyFill="1" applyAlignment="1">
      <alignment horizontal="left"/>
    </xf>
    <xf numFmtId="0" fontId="38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/>
    </xf>
    <xf numFmtId="0" fontId="10" fillId="0" borderId="0" xfId="0" applyFont="1" applyFill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9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0" fillId="0" borderId="0" xfId="0" applyAlignment="1"/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30" fillId="0" borderId="17" xfId="0" applyFont="1" applyBorder="1" applyAlignment="1">
      <alignment horizontal="center" vertical="top" wrapText="1"/>
    </xf>
    <xf numFmtId="0" fontId="30" fillId="0" borderId="7" xfId="0" applyFont="1" applyBorder="1" applyAlignment="1">
      <alignment vertical="top" wrapText="1"/>
    </xf>
    <xf numFmtId="0" fontId="30" fillId="0" borderId="39" xfId="0" applyFont="1" applyBorder="1" applyAlignment="1">
      <alignment vertical="top" wrapText="1"/>
    </xf>
    <xf numFmtId="0" fontId="31" fillId="0" borderId="17" xfId="0" applyFont="1" applyBorder="1" applyAlignment="1">
      <alignment horizontal="right"/>
    </xf>
    <xf numFmtId="0" fontId="30" fillId="0" borderId="7" xfId="0" applyFont="1" applyBorder="1" applyAlignment="1"/>
    <xf numFmtId="0" fontId="30" fillId="0" borderId="39" xfId="0" applyFont="1" applyBorder="1" applyAlignment="1"/>
    <xf numFmtId="0" fontId="31" fillId="0" borderId="0" xfId="0" applyFont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top" wrapText="1"/>
    </xf>
    <xf numFmtId="0" fontId="30" fillId="0" borderId="39" xfId="0" applyFont="1" applyBorder="1" applyAlignment="1">
      <alignment horizontal="center" vertical="top" wrapText="1"/>
    </xf>
    <xf numFmtId="0" fontId="31" fillId="0" borderId="28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/>
    </xf>
    <xf numFmtId="167" fontId="57" fillId="0" borderId="0" xfId="2" applyNumberFormat="1" applyFont="1" applyFill="1" applyBorder="1" applyAlignment="1">
      <alignment horizontal="center"/>
    </xf>
    <xf numFmtId="0" fontId="0" fillId="0" borderId="39" xfId="0" applyFill="1" applyBorder="1" applyAlignment="1">
      <alignment horizontal="center" vertical="center"/>
    </xf>
    <xf numFmtId="0" fontId="0" fillId="0" borderId="62" xfId="0" applyFill="1" applyBorder="1" applyAlignment="1"/>
    <xf numFmtId="171" fontId="18" fillId="0" borderId="8" xfId="2" applyNumberFormat="1" applyFont="1" applyFill="1" applyBorder="1" applyAlignment="1">
      <alignment horizontal="center" vertical="center" wrapText="1"/>
    </xf>
    <xf numFmtId="172" fontId="18" fillId="0" borderId="8" xfId="2" applyNumberFormat="1" applyFont="1" applyFill="1" applyBorder="1" applyAlignment="1">
      <alignment horizontal="center" vertical="center" wrapText="1"/>
    </xf>
    <xf numFmtId="173" fontId="18" fillId="0" borderId="8" xfId="2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/>
    </xf>
    <xf numFmtId="171" fontId="18" fillId="0" borderId="52" xfId="2" applyNumberFormat="1" applyFont="1" applyFill="1" applyBorder="1" applyAlignment="1">
      <alignment horizontal="center" vertical="center" wrapText="1"/>
    </xf>
    <xf numFmtId="2" fontId="0" fillId="0" borderId="45" xfId="0" applyNumberFormat="1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165" fontId="0" fillId="0" borderId="45" xfId="0" applyNumberFormat="1" applyFill="1" applyBorder="1" applyAlignment="1">
      <alignment horizontal="center" vertical="center" wrapText="1"/>
    </xf>
  </cellXfs>
  <cellStyles count="7">
    <cellStyle name="Excel Built-in Normal" xfId="2"/>
    <cellStyle name="Гиперссылка" xfId="5" builtinId="8"/>
    <cellStyle name="Обычный" xfId="0" builtinId="0"/>
    <cellStyle name="Обычный_Калькуляция воды" xfId="3"/>
    <cellStyle name="Обычный_Лист Microsoft Excel (3)" xfId="6"/>
    <cellStyle name="Обычный_тарифы на 2002г с 1-01" xfId="4"/>
    <cellStyle name="Обычный_Тепло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ogm@74.ru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5"/>
  <sheetViews>
    <sheetView workbookViewId="0">
      <selection activeCell="A9" sqref="A9:I9"/>
    </sheetView>
  </sheetViews>
  <sheetFormatPr defaultRowHeight="15"/>
  <cols>
    <col min="9" max="9" width="16.85546875" customWidth="1"/>
  </cols>
  <sheetData>
    <row r="2" spans="1:9" ht="31.5">
      <c r="A2" s="353" t="s">
        <v>0</v>
      </c>
      <c r="B2" s="353"/>
      <c r="C2" s="353"/>
      <c r="D2" s="353"/>
      <c r="E2" s="353"/>
      <c r="F2" s="353"/>
      <c r="G2" s="353"/>
      <c r="H2" s="353"/>
      <c r="I2" s="353"/>
    </row>
    <row r="5" spans="1:9" ht="31.5">
      <c r="A5" s="352" t="s">
        <v>379</v>
      </c>
      <c r="B5" s="352"/>
      <c r="C5" s="352"/>
      <c r="D5" s="352"/>
      <c r="E5" s="352"/>
      <c r="F5" s="352"/>
      <c r="G5" s="352"/>
      <c r="H5" s="352"/>
      <c r="I5" s="352"/>
    </row>
    <row r="6" spans="1:9" ht="31.5">
      <c r="A6" s="352" t="s">
        <v>380</v>
      </c>
      <c r="B6" s="352"/>
      <c r="C6" s="352"/>
      <c r="D6" s="352"/>
      <c r="E6" s="352"/>
      <c r="F6" s="352"/>
      <c r="G6" s="352"/>
      <c r="H6" s="352"/>
      <c r="I6" s="352"/>
    </row>
    <row r="8" spans="1:9" ht="31.5">
      <c r="A8" s="353" t="s">
        <v>447</v>
      </c>
      <c r="B8" s="353"/>
      <c r="C8" s="353"/>
      <c r="D8" s="353"/>
      <c r="E8" s="353"/>
      <c r="F8" s="353"/>
      <c r="G8" s="353"/>
      <c r="H8" s="353"/>
      <c r="I8" s="353"/>
    </row>
    <row r="9" spans="1:9" ht="31.5">
      <c r="A9" s="353" t="s">
        <v>448</v>
      </c>
      <c r="B9" s="353"/>
      <c r="C9" s="353"/>
      <c r="D9" s="353"/>
      <c r="E9" s="353"/>
      <c r="F9" s="353"/>
      <c r="G9" s="353"/>
      <c r="H9" s="353"/>
      <c r="I9" s="353"/>
    </row>
    <row r="13" spans="1:9" ht="31.5">
      <c r="A13" s="352" t="s">
        <v>4</v>
      </c>
      <c r="B13" s="352"/>
      <c r="C13" s="352"/>
      <c r="D13" s="352"/>
      <c r="E13" s="352"/>
      <c r="F13" s="352"/>
      <c r="G13" s="352"/>
      <c r="H13" s="352"/>
      <c r="I13" s="352"/>
    </row>
    <row r="14" spans="1:9" ht="31.5">
      <c r="A14" s="352" t="s">
        <v>5</v>
      </c>
      <c r="B14" s="352"/>
      <c r="C14" s="352"/>
      <c r="D14" s="352"/>
      <c r="E14" s="352"/>
      <c r="F14" s="352"/>
      <c r="G14" s="352"/>
      <c r="H14" s="352"/>
      <c r="I14" s="352"/>
    </row>
    <row r="15" spans="1:9" ht="31.5">
      <c r="A15" s="352" t="s">
        <v>6</v>
      </c>
      <c r="B15" s="352"/>
      <c r="C15" s="352"/>
      <c r="D15" s="352"/>
      <c r="E15" s="352"/>
      <c r="F15" s="352"/>
      <c r="G15" s="352"/>
      <c r="H15" s="352"/>
      <c r="I15" s="352"/>
    </row>
    <row r="17" spans="1:9" ht="31.5">
      <c r="A17" s="353" t="s">
        <v>7</v>
      </c>
      <c r="B17" s="353"/>
      <c r="C17" s="353"/>
      <c r="D17" s="353"/>
      <c r="E17" s="353"/>
      <c r="F17" s="353"/>
      <c r="G17" s="353"/>
      <c r="H17" s="353"/>
      <c r="I17" s="353"/>
    </row>
    <row r="18" spans="1:9" ht="31.5">
      <c r="A18" s="353" t="s">
        <v>8</v>
      </c>
      <c r="B18" s="353"/>
      <c r="C18" s="353"/>
      <c r="D18" s="353"/>
      <c r="E18" s="353"/>
      <c r="F18" s="353"/>
      <c r="G18" s="353"/>
      <c r="H18" s="353"/>
      <c r="I18" s="353"/>
    </row>
    <row r="20" spans="1:9" ht="31.5">
      <c r="A20" s="352" t="s">
        <v>3</v>
      </c>
      <c r="B20" s="352"/>
      <c r="C20" s="352"/>
      <c r="D20" s="352"/>
      <c r="E20" s="352"/>
      <c r="F20" s="352"/>
      <c r="G20" s="352"/>
      <c r="H20" s="352"/>
      <c r="I20" s="352"/>
    </row>
    <row r="21" spans="1:9" ht="31.5">
      <c r="A21" s="352" t="s">
        <v>1</v>
      </c>
      <c r="B21" s="352"/>
      <c r="C21" s="352"/>
      <c r="D21" s="352"/>
      <c r="E21" s="352"/>
      <c r="F21" s="352"/>
      <c r="G21" s="352"/>
      <c r="H21" s="352"/>
      <c r="I21" s="352"/>
    </row>
    <row r="35" spans="1:9" ht="31.5">
      <c r="A35" s="352" t="s">
        <v>2</v>
      </c>
      <c r="B35" s="352"/>
      <c r="C35" s="352"/>
      <c r="D35" s="352"/>
      <c r="E35" s="352"/>
      <c r="F35" s="352"/>
      <c r="G35" s="352"/>
      <c r="H35" s="352"/>
      <c r="I35" s="352"/>
    </row>
  </sheetData>
  <mergeCells count="13">
    <mergeCell ref="A13:I13"/>
    <mergeCell ref="A2:I2"/>
    <mergeCell ref="A5:I5"/>
    <mergeCell ref="A6:I6"/>
    <mergeCell ref="A8:I8"/>
    <mergeCell ref="A9:I9"/>
    <mergeCell ref="A20:I20"/>
    <mergeCell ref="A21:I21"/>
    <mergeCell ref="A35:I35"/>
    <mergeCell ref="A14:I14"/>
    <mergeCell ref="A15:I15"/>
    <mergeCell ref="A17:I17"/>
    <mergeCell ref="A18:I18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I13" sqref="I13"/>
    </sheetView>
  </sheetViews>
  <sheetFormatPr defaultRowHeight="15"/>
  <cols>
    <col min="1" max="1" width="36.85546875" customWidth="1"/>
    <col min="2" max="2" width="13.85546875" customWidth="1"/>
  </cols>
  <sheetData>
    <row r="1" spans="1:14" ht="15.7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35" t="s">
        <v>313</v>
      </c>
    </row>
    <row r="2" spans="1:14" ht="15.7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5.75">
      <c r="A3" s="481" t="s">
        <v>516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90"/>
      <c r="N3" s="90"/>
    </row>
    <row r="4" spans="1:14" ht="15.7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90"/>
      <c r="N4" s="90"/>
    </row>
    <row r="5" spans="1:14" ht="45" customHeight="1">
      <c r="A5" s="112" t="s">
        <v>11</v>
      </c>
      <c r="B5" s="482" t="s">
        <v>315</v>
      </c>
      <c r="C5" s="482"/>
      <c r="D5" s="482"/>
      <c r="E5" s="483"/>
      <c r="F5" s="483"/>
      <c r="G5" s="483"/>
      <c r="H5" s="483"/>
      <c r="I5" s="483"/>
      <c r="J5" s="483"/>
      <c r="K5" s="483"/>
      <c r="L5" s="483"/>
      <c r="M5" s="483"/>
      <c r="N5" s="483"/>
    </row>
    <row r="6" spans="1:14" ht="15.75">
      <c r="A6" s="112" t="s">
        <v>13</v>
      </c>
      <c r="B6" s="469">
        <v>7453019764</v>
      </c>
      <c r="C6" s="469"/>
      <c r="D6" s="469"/>
      <c r="E6" s="483"/>
      <c r="F6" s="483"/>
      <c r="G6" s="483"/>
      <c r="H6" s="483"/>
      <c r="I6" s="483"/>
      <c r="J6" s="483"/>
      <c r="K6" s="483"/>
      <c r="L6" s="483"/>
      <c r="M6" s="483"/>
      <c r="N6" s="483"/>
    </row>
    <row r="7" spans="1:14" ht="15.75">
      <c r="A7" s="112" t="s">
        <v>14</v>
      </c>
      <c r="B7" s="469">
        <v>745301001</v>
      </c>
      <c r="C7" s="469"/>
      <c r="D7" s="469"/>
      <c r="E7" s="483"/>
      <c r="F7" s="483"/>
      <c r="G7" s="483"/>
      <c r="H7" s="483"/>
      <c r="I7" s="483"/>
      <c r="J7" s="483"/>
      <c r="K7" s="483"/>
      <c r="L7" s="483"/>
      <c r="M7" s="483"/>
      <c r="N7" s="483"/>
    </row>
    <row r="8" spans="1:14" ht="15.75">
      <c r="A8" s="112" t="s">
        <v>50</v>
      </c>
      <c r="B8" s="469" t="s">
        <v>316</v>
      </c>
      <c r="C8" s="469"/>
      <c r="D8" s="469"/>
      <c r="E8" s="483"/>
      <c r="F8" s="483"/>
      <c r="G8" s="483"/>
      <c r="H8" s="483"/>
      <c r="I8" s="483"/>
      <c r="J8" s="483"/>
      <c r="K8" s="483"/>
      <c r="L8" s="483"/>
      <c r="M8" s="483"/>
      <c r="N8" s="483"/>
    </row>
    <row r="9" spans="1:14" ht="15.7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480" t="s">
        <v>344</v>
      </c>
      <c r="N9" s="480"/>
    </row>
    <row r="10" spans="1:14" ht="15.75">
      <c r="A10" s="479" t="s">
        <v>321</v>
      </c>
      <c r="B10" s="479" t="s">
        <v>456</v>
      </c>
      <c r="C10" s="477" t="s">
        <v>455</v>
      </c>
      <c r="D10" s="477"/>
      <c r="E10" s="477"/>
      <c r="F10" s="477"/>
      <c r="G10" s="477"/>
      <c r="H10" s="477"/>
      <c r="I10" s="477"/>
      <c r="J10" s="477"/>
      <c r="K10" s="477"/>
      <c r="L10" s="477"/>
      <c r="M10" s="479" t="s">
        <v>304</v>
      </c>
      <c r="N10" s="479"/>
    </row>
    <row r="11" spans="1:14" ht="15.75">
      <c r="A11" s="479"/>
      <c r="B11" s="479"/>
      <c r="C11" s="477" t="s">
        <v>345</v>
      </c>
      <c r="D11" s="477"/>
      <c r="E11" s="477"/>
      <c r="F11" s="477"/>
      <c r="G11" s="477"/>
      <c r="H11" s="477" t="s">
        <v>346</v>
      </c>
      <c r="I11" s="477"/>
      <c r="J11" s="477"/>
      <c r="K11" s="477"/>
      <c r="L11" s="477"/>
      <c r="M11" s="479"/>
      <c r="N11" s="479"/>
    </row>
    <row r="12" spans="1:14" ht="15.75">
      <c r="A12" s="479"/>
      <c r="B12" s="479"/>
      <c r="C12" s="94" t="s">
        <v>286</v>
      </c>
      <c r="D12" s="94" t="s">
        <v>347</v>
      </c>
      <c r="E12" s="94" t="s">
        <v>348</v>
      </c>
      <c r="F12" s="94" t="s">
        <v>349</v>
      </c>
      <c r="G12" s="94" t="s">
        <v>350</v>
      </c>
      <c r="H12" s="94" t="s">
        <v>286</v>
      </c>
      <c r="I12" s="94" t="s">
        <v>347</v>
      </c>
      <c r="J12" s="94" t="s">
        <v>348</v>
      </c>
      <c r="K12" s="94" t="s">
        <v>349</v>
      </c>
      <c r="L12" s="94" t="s">
        <v>350</v>
      </c>
      <c r="M12" s="479"/>
      <c r="N12" s="479"/>
    </row>
    <row r="13" spans="1:14" ht="15.75">
      <c r="A13" s="91" t="s">
        <v>286</v>
      </c>
      <c r="B13" s="91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477"/>
      <c r="N13" s="477"/>
    </row>
    <row r="14" spans="1:14" ht="15.75">
      <c r="A14" s="91" t="s">
        <v>306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477"/>
      <c r="N14" s="477"/>
    </row>
    <row r="15" spans="1:14" ht="15.75">
      <c r="A15" s="91" t="s">
        <v>351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477"/>
      <c r="N15" s="477"/>
    </row>
    <row r="16" spans="1:14" ht="15.75">
      <c r="A16" s="91" t="s">
        <v>308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477"/>
      <c r="N16" s="477"/>
    </row>
    <row r="17" spans="1:14" ht="15.7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4" ht="15.7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  <row r="19" spans="1:14" ht="15.75">
      <c r="A19" s="90" t="s">
        <v>340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</row>
    <row r="20" spans="1:14" ht="30.75" customHeight="1">
      <c r="A20" s="478" t="s">
        <v>352</v>
      </c>
      <c r="B20" s="478"/>
      <c r="C20" s="478"/>
      <c r="D20" s="478"/>
      <c r="E20" s="478"/>
      <c r="F20" s="478"/>
      <c r="G20" s="478"/>
      <c r="H20" s="478"/>
      <c r="I20" s="478"/>
      <c r="J20" s="478"/>
      <c r="K20" s="478"/>
      <c r="L20" s="478"/>
      <c r="M20" s="90"/>
      <c r="N20" s="90"/>
    </row>
  </sheetData>
  <mergeCells count="17">
    <mergeCell ref="M9:N9"/>
    <mergeCell ref="A3:L3"/>
    <mergeCell ref="B5:N5"/>
    <mergeCell ref="B6:N6"/>
    <mergeCell ref="B7:N7"/>
    <mergeCell ref="B8:N8"/>
    <mergeCell ref="A10:A12"/>
    <mergeCell ref="B10:B12"/>
    <mergeCell ref="C10:L10"/>
    <mergeCell ref="M10:N12"/>
    <mergeCell ref="C11:G11"/>
    <mergeCell ref="H11:L11"/>
    <mergeCell ref="M13:N13"/>
    <mergeCell ref="M14:N14"/>
    <mergeCell ref="M15:N15"/>
    <mergeCell ref="M16:N16"/>
    <mergeCell ref="A20:L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E11" sqref="E11"/>
    </sheetView>
  </sheetViews>
  <sheetFormatPr defaultRowHeight="15"/>
  <cols>
    <col min="1" max="1" width="38.5703125" customWidth="1"/>
    <col min="2" max="2" width="56.7109375" customWidth="1"/>
  </cols>
  <sheetData>
    <row r="1" spans="1:2">
      <c r="A1" s="407" t="s">
        <v>353</v>
      </c>
      <c r="B1" s="484"/>
    </row>
    <row r="2" spans="1:2" ht="86.25" customHeight="1">
      <c r="A2" s="484"/>
      <c r="B2" s="484"/>
    </row>
    <row r="3" spans="1:2" ht="78.75">
      <c r="A3" s="136" t="s">
        <v>354</v>
      </c>
      <c r="B3" s="137" t="s">
        <v>355</v>
      </c>
    </row>
    <row r="4" spans="1:2">
      <c r="A4" s="47" t="s">
        <v>13</v>
      </c>
      <c r="B4" s="57">
        <v>7452019764</v>
      </c>
    </row>
    <row r="5" spans="1:2">
      <c r="A5" s="47" t="s">
        <v>14</v>
      </c>
      <c r="B5" s="57">
        <v>745301001</v>
      </c>
    </row>
    <row r="6" spans="1:2">
      <c r="A6" s="47" t="s">
        <v>50</v>
      </c>
      <c r="B6" s="57" t="s">
        <v>356</v>
      </c>
    </row>
    <row r="7" spans="1:2">
      <c r="A7" s="47" t="s">
        <v>178</v>
      </c>
      <c r="B7" s="278" t="s">
        <v>447</v>
      </c>
    </row>
    <row r="10" spans="1:2">
      <c r="A10" s="138" t="s">
        <v>292</v>
      </c>
      <c r="B10" s="138" t="s">
        <v>54</v>
      </c>
    </row>
    <row r="11" spans="1:2" ht="60">
      <c r="A11" s="139" t="s">
        <v>357</v>
      </c>
      <c r="B11" s="140" t="s">
        <v>190</v>
      </c>
    </row>
    <row r="12" spans="1:2" ht="45">
      <c r="A12" s="139" t="s">
        <v>358</v>
      </c>
      <c r="B12" s="140" t="s">
        <v>190</v>
      </c>
    </row>
    <row r="13" spans="1:2" ht="60">
      <c r="A13" s="139" t="s">
        <v>359</v>
      </c>
      <c r="B13" s="140" t="s">
        <v>190</v>
      </c>
    </row>
    <row r="14" spans="1:2" ht="30">
      <c r="A14" s="139" t="s">
        <v>360</v>
      </c>
      <c r="B14" s="140" t="s">
        <v>190</v>
      </c>
    </row>
    <row r="15" spans="1:2">
      <c r="A15" s="11"/>
      <c r="B15" s="11"/>
    </row>
    <row r="16" spans="1:2">
      <c r="A16" s="11"/>
      <c r="B16" s="11"/>
    </row>
    <row r="17" spans="1:2" ht="41.25" customHeight="1">
      <c r="A17" s="436" t="s">
        <v>361</v>
      </c>
      <c r="B17" s="436"/>
    </row>
    <row r="18" spans="1:2" ht="57.75" customHeight="1">
      <c r="A18" s="436" t="s">
        <v>362</v>
      </c>
      <c r="B18" s="436"/>
    </row>
  </sheetData>
  <mergeCells count="3">
    <mergeCell ref="A1:B2"/>
    <mergeCell ref="A17:B17"/>
    <mergeCell ref="A18:B18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9"/>
  <sheetViews>
    <sheetView topLeftCell="A7" workbookViewId="0">
      <selection activeCell="B7" sqref="B7:I7"/>
    </sheetView>
  </sheetViews>
  <sheetFormatPr defaultRowHeight="15"/>
  <cols>
    <col min="1" max="1" width="46.140625" customWidth="1"/>
    <col min="8" max="8" width="12.42578125" customWidth="1"/>
    <col min="9" max="9" width="23.85546875" customWidth="1"/>
    <col min="10" max="10" width="9.140625" hidden="1" customWidth="1"/>
  </cols>
  <sheetData>
    <row r="1" spans="1:10" ht="128.25" customHeight="1">
      <c r="A1" s="433" t="s">
        <v>363</v>
      </c>
      <c r="B1" s="433"/>
      <c r="C1" s="433"/>
      <c r="D1" s="433"/>
      <c r="E1" s="433"/>
      <c r="F1" s="433"/>
      <c r="G1" s="433"/>
      <c r="H1" s="433"/>
      <c r="I1" s="433"/>
      <c r="J1" s="433"/>
    </row>
    <row r="2" spans="1:10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ht="75" customHeight="1">
      <c r="A3" s="46" t="s">
        <v>11</v>
      </c>
      <c r="B3" s="488" t="s">
        <v>355</v>
      </c>
      <c r="C3" s="488"/>
      <c r="D3" s="488"/>
      <c r="E3" s="488"/>
      <c r="F3" s="483"/>
      <c r="G3" s="483"/>
      <c r="H3" s="483"/>
      <c r="I3" s="483"/>
      <c r="J3" s="11"/>
    </row>
    <row r="4" spans="1:10">
      <c r="A4" s="47" t="s">
        <v>13</v>
      </c>
      <c r="B4" s="489">
        <v>7453019764</v>
      </c>
      <c r="C4" s="489"/>
      <c r="D4" s="489"/>
      <c r="E4" s="489"/>
      <c r="F4" s="483"/>
      <c r="G4" s="483"/>
      <c r="H4" s="483"/>
      <c r="I4" s="483"/>
      <c r="J4" s="11"/>
    </row>
    <row r="5" spans="1:10">
      <c r="A5" s="47" t="s">
        <v>14</v>
      </c>
      <c r="B5" s="489">
        <v>745301001</v>
      </c>
      <c r="C5" s="489"/>
      <c r="D5" s="489"/>
      <c r="E5" s="489"/>
      <c r="F5" s="483"/>
      <c r="G5" s="483"/>
      <c r="H5" s="483"/>
      <c r="I5" s="483"/>
      <c r="J5" s="11"/>
    </row>
    <row r="6" spans="1:10">
      <c r="A6" s="47" t="s">
        <v>50</v>
      </c>
      <c r="B6" s="489" t="s">
        <v>364</v>
      </c>
      <c r="C6" s="489"/>
      <c r="D6" s="489"/>
      <c r="E6" s="489"/>
      <c r="F6" s="483"/>
      <c r="G6" s="483"/>
      <c r="H6" s="483"/>
      <c r="I6" s="483"/>
      <c r="J6" s="11"/>
    </row>
    <row r="7" spans="1:10">
      <c r="A7" s="47" t="s">
        <v>365</v>
      </c>
      <c r="B7" s="489" t="s">
        <v>450</v>
      </c>
      <c r="C7" s="489"/>
      <c r="D7" s="489"/>
      <c r="E7" s="489"/>
      <c r="F7" s="483"/>
      <c r="G7" s="483"/>
      <c r="H7" s="483"/>
      <c r="I7" s="483"/>
      <c r="J7" s="11"/>
    </row>
    <row r="8" spans="1:10">
      <c r="A8" s="142"/>
      <c r="B8" s="143"/>
      <c r="C8" s="143"/>
      <c r="D8" s="143"/>
      <c r="E8" s="143"/>
      <c r="F8" s="11"/>
      <c r="G8" s="11"/>
      <c r="H8" s="11"/>
      <c r="I8" s="11"/>
      <c r="J8" s="11"/>
    </row>
    <row r="9" spans="1:10" ht="69" customHeight="1">
      <c r="A9" s="485" t="s">
        <v>395</v>
      </c>
      <c r="B9" s="486"/>
      <c r="C9" s="486"/>
      <c r="D9" s="486"/>
      <c r="E9" s="486"/>
      <c r="F9" s="487"/>
      <c r="G9" s="487"/>
      <c r="H9" s="487"/>
      <c r="I9" s="487"/>
    </row>
  </sheetData>
  <mergeCells count="7">
    <mergeCell ref="A9:I9"/>
    <mergeCell ref="A1:J1"/>
    <mergeCell ref="B3:I3"/>
    <mergeCell ref="B4:I4"/>
    <mergeCell ref="B5:I5"/>
    <mergeCell ref="B6:I6"/>
    <mergeCell ref="B7:I7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6"/>
  <sheetViews>
    <sheetView topLeftCell="A4" workbookViewId="0">
      <selection activeCell="B6" sqref="B6"/>
    </sheetView>
  </sheetViews>
  <sheetFormatPr defaultRowHeight="15"/>
  <cols>
    <col min="1" max="1" width="31.5703125" customWidth="1"/>
    <col min="2" max="2" width="63.7109375" customWidth="1"/>
  </cols>
  <sheetData>
    <row r="1" spans="1:2" ht="97.5" customHeight="1">
      <c r="A1" s="490" t="s">
        <v>366</v>
      </c>
      <c r="B1" s="490"/>
    </row>
    <row r="2" spans="1:2" ht="15.75">
      <c r="A2" s="144"/>
      <c r="B2" s="144"/>
    </row>
    <row r="3" spans="1:2" ht="63">
      <c r="A3" s="95" t="s">
        <v>11</v>
      </c>
      <c r="B3" s="137" t="s">
        <v>355</v>
      </c>
    </row>
    <row r="4" spans="1:2" ht="15.75">
      <c r="A4" s="91" t="s">
        <v>13</v>
      </c>
      <c r="B4" s="145">
        <v>7453019764</v>
      </c>
    </row>
    <row r="5" spans="1:2" ht="15.75">
      <c r="A5" s="91" t="s">
        <v>14</v>
      </c>
      <c r="B5" s="145">
        <v>745301001</v>
      </c>
    </row>
    <row r="6" spans="1:2" ht="15.75">
      <c r="A6" s="91" t="s">
        <v>365</v>
      </c>
      <c r="B6" s="276" t="s">
        <v>450</v>
      </c>
    </row>
    <row r="7" spans="1:2" ht="15.75">
      <c r="A7" s="146"/>
      <c r="B7" s="146"/>
    </row>
    <row r="8" spans="1:2" ht="78.75">
      <c r="A8" s="97" t="s">
        <v>367</v>
      </c>
      <c r="B8" s="35" t="s">
        <v>368</v>
      </c>
    </row>
    <row r="9" spans="1:2" ht="15.75">
      <c r="A9" s="29" t="s">
        <v>369</v>
      </c>
      <c r="B9" s="95" t="s">
        <v>370</v>
      </c>
    </row>
    <row r="10" spans="1:2" ht="15.75">
      <c r="A10" s="29" t="s">
        <v>371</v>
      </c>
      <c r="B10" s="35" t="s">
        <v>16</v>
      </c>
    </row>
    <row r="11" spans="1:2" ht="15.75">
      <c r="A11" s="29" t="s">
        <v>372</v>
      </c>
      <c r="B11" s="147" t="s">
        <v>373</v>
      </c>
    </row>
    <row r="12" spans="1:2" ht="53.25" customHeight="1">
      <c r="A12" s="29" t="s">
        <v>374</v>
      </c>
      <c r="B12" s="149" t="s">
        <v>378</v>
      </c>
    </row>
    <row r="13" spans="1:2" ht="15.75">
      <c r="A13" s="90"/>
      <c r="B13" s="90"/>
    </row>
    <row r="14" spans="1:2" ht="33.75" customHeight="1">
      <c r="A14" s="112" t="s">
        <v>375</v>
      </c>
      <c r="B14" s="112"/>
    </row>
    <row r="15" spans="1:2" ht="52.5" customHeight="1">
      <c r="A15" s="491" t="s">
        <v>376</v>
      </c>
      <c r="B15" s="492"/>
    </row>
    <row r="16" spans="1:2" ht="68.25" customHeight="1">
      <c r="A16" s="493" t="s">
        <v>377</v>
      </c>
      <c r="B16" s="494"/>
    </row>
  </sheetData>
  <mergeCells count="3">
    <mergeCell ref="A1:B1"/>
    <mergeCell ref="A15:B15"/>
    <mergeCell ref="A16:B16"/>
  </mergeCells>
  <hyperlinks>
    <hyperlink ref="B11" r:id="rId1"/>
  </hyperlinks>
  <pageMargins left="0.25" right="0.25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89"/>
  <sheetViews>
    <sheetView topLeftCell="A76" workbookViewId="0">
      <selection activeCell="B80" sqref="B80:B83"/>
    </sheetView>
  </sheetViews>
  <sheetFormatPr defaultRowHeight="15"/>
  <cols>
    <col min="1" max="1" width="40.140625" customWidth="1"/>
    <col min="2" max="2" width="57.7109375" customWidth="1"/>
  </cols>
  <sheetData>
    <row r="1" spans="1:2" ht="70.5" customHeight="1" thickBot="1">
      <c r="A1" s="433" t="s">
        <v>219</v>
      </c>
      <c r="B1" s="434"/>
    </row>
    <row r="2" spans="1:2" ht="75.75" thickTop="1">
      <c r="A2" s="46" t="s">
        <v>11</v>
      </c>
      <c r="B2" s="56" t="s">
        <v>12</v>
      </c>
    </row>
    <row r="3" spans="1:2">
      <c r="A3" s="47" t="s">
        <v>13</v>
      </c>
      <c r="B3" s="15">
        <v>7453019764</v>
      </c>
    </row>
    <row r="4" spans="1:2">
      <c r="A4" s="47" t="s">
        <v>14</v>
      </c>
      <c r="B4" s="15">
        <v>745301001</v>
      </c>
    </row>
    <row r="5" spans="1:2">
      <c r="A5" s="47" t="s">
        <v>50</v>
      </c>
      <c r="B5" s="15" t="s">
        <v>58</v>
      </c>
    </row>
    <row r="6" spans="1:2" ht="15.75" thickBot="1">
      <c r="A6" s="47" t="s">
        <v>178</v>
      </c>
      <c r="B6" s="277" t="s">
        <v>447</v>
      </c>
    </row>
    <row r="7" spans="1:2" ht="16.5" thickTop="1" thickBot="1">
      <c r="A7" s="48" t="s">
        <v>69</v>
      </c>
      <c r="B7" s="58" t="s">
        <v>54</v>
      </c>
    </row>
    <row r="8" spans="1:2" ht="15.75" thickTop="1">
      <c r="A8" s="59" t="s">
        <v>220</v>
      </c>
      <c r="B8" s="280">
        <f>B20+B80</f>
        <v>8810.2000000000007</v>
      </c>
    </row>
    <row r="9" spans="1:2">
      <c r="A9" s="59" t="s">
        <v>78</v>
      </c>
      <c r="B9" s="60"/>
    </row>
    <row r="10" spans="1:2">
      <c r="A10" s="61" t="s">
        <v>221</v>
      </c>
      <c r="B10" s="60"/>
    </row>
    <row r="11" spans="1:2">
      <c r="A11" s="61" t="s">
        <v>222</v>
      </c>
      <c r="B11" s="60"/>
    </row>
    <row r="12" spans="1:2">
      <c r="A12" s="61" t="s">
        <v>223</v>
      </c>
      <c r="B12" s="60"/>
    </row>
    <row r="13" spans="1:2">
      <c r="A13" s="61" t="s">
        <v>83</v>
      </c>
      <c r="B13" s="60"/>
    </row>
    <row r="14" spans="1:2">
      <c r="A14" s="59" t="s">
        <v>224</v>
      </c>
      <c r="B14" s="60"/>
    </row>
    <row r="15" spans="1:2" ht="30">
      <c r="A15" s="61" t="s">
        <v>225</v>
      </c>
      <c r="B15" s="60"/>
    </row>
    <row r="16" spans="1:2" ht="45">
      <c r="A16" s="61" t="s">
        <v>226</v>
      </c>
      <c r="B16" s="60"/>
    </row>
    <row r="17" spans="1:2">
      <c r="A17" s="61" t="s">
        <v>227</v>
      </c>
      <c r="B17" s="60"/>
    </row>
    <row r="18" spans="1:2" ht="49.5" customHeight="1">
      <c r="A18" s="61" t="s">
        <v>83</v>
      </c>
      <c r="B18" s="60"/>
    </row>
    <row r="19" spans="1:2">
      <c r="A19" s="62" t="s">
        <v>90</v>
      </c>
      <c r="B19" s="60"/>
    </row>
    <row r="20" spans="1:2" ht="30">
      <c r="A20" s="61" t="s">
        <v>228</v>
      </c>
      <c r="B20" s="60">
        <v>7589.18</v>
      </c>
    </row>
    <row r="21" spans="1:2">
      <c r="A21" s="61" t="s">
        <v>229</v>
      </c>
      <c r="B21" s="60">
        <v>4.5599999999999996</v>
      </c>
    </row>
    <row r="22" spans="1:2">
      <c r="A22" s="61" t="s">
        <v>227</v>
      </c>
      <c r="B22" s="60">
        <v>1662.412</v>
      </c>
    </row>
    <row r="23" spans="1:2" ht="36" customHeight="1">
      <c r="A23" s="61" t="s">
        <v>83</v>
      </c>
      <c r="B23" s="60"/>
    </row>
    <row r="24" spans="1:2">
      <c r="A24" s="62" t="s">
        <v>94</v>
      </c>
      <c r="B24" s="60"/>
    </row>
    <row r="25" spans="1:2" ht="30">
      <c r="A25" s="61" t="s">
        <v>230</v>
      </c>
      <c r="B25" s="60"/>
    </row>
    <row r="26" spans="1:2" ht="30">
      <c r="A26" s="61" t="s">
        <v>231</v>
      </c>
      <c r="B26" s="60"/>
    </row>
    <row r="27" spans="1:2">
      <c r="A27" s="61" t="s">
        <v>227</v>
      </c>
      <c r="B27" s="60"/>
    </row>
    <row r="28" spans="1:2">
      <c r="A28" s="61" t="s">
        <v>83</v>
      </c>
      <c r="B28" s="60"/>
    </row>
    <row r="29" spans="1:2">
      <c r="A29" s="59" t="s">
        <v>96</v>
      </c>
      <c r="B29" s="60"/>
    </row>
    <row r="30" spans="1:2" ht="30">
      <c r="A30" s="61" t="s">
        <v>232</v>
      </c>
      <c r="B30" s="60"/>
    </row>
    <row r="31" spans="1:2" ht="30">
      <c r="A31" s="61" t="s">
        <v>231</v>
      </c>
      <c r="B31" s="60"/>
    </row>
    <row r="32" spans="1:2">
      <c r="A32" s="61" t="s">
        <v>233</v>
      </c>
      <c r="B32" s="60"/>
    </row>
    <row r="33" spans="1:2">
      <c r="A33" s="61" t="s">
        <v>83</v>
      </c>
      <c r="B33" s="60"/>
    </row>
    <row r="34" spans="1:2">
      <c r="A34" s="59" t="s">
        <v>98</v>
      </c>
      <c r="B34" s="60"/>
    </row>
    <row r="35" spans="1:2">
      <c r="A35" s="61" t="s">
        <v>234</v>
      </c>
      <c r="B35" s="60"/>
    </row>
    <row r="36" spans="1:2" ht="30">
      <c r="A36" s="61" t="s">
        <v>235</v>
      </c>
      <c r="B36" s="60"/>
    </row>
    <row r="37" spans="1:2">
      <c r="A37" s="61" t="s">
        <v>236</v>
      </c>
      <c r="B37" s="60"/>
    </row>
    <row r="38" spans="1:2">
      <c r="A38" s="61" t="s">
        <v>83</v>
      </c>
      <c r="B38" s="60"/>
    </row>
    <row r="39" spans="1:2">
      <c r="A39" s="59" t="s">
        <v>237</v>
      </c>
      <c r="B39" s="60"/>
    </row>
    <row r="40" spans="1:2">
      <c r="A40" s="61" t="s">
        <v>238</v>
      </c>
      <c r="B40" s="60"/>
    </row>
    <row r="41" spans="1:2" ht="30">
      <c r="A41" s="61" t="s">
        <v>235</v>
      </c>
      <c r="B41" s="60"/>
    </row>
    <row r="42" spans="1:2">
      <c r="A42" s="61" t="s">
        <v>236</v>
      </c>
      <c r="B42" s="60"/>
    </row>
    <row r="43" spans="1:2">
      <c r="A43" s="61" t="s">
        <v>83</v>
      </c>
      <c r="B43" s="60"/>
    </row>
    <row r="44" spans="1:2">
      <c r="A44" s="59" t="s">
        <v>239</v>
      </c>
      <c r="B44" s="60"/>
    </row>
    <row r="45" spans="1:2" ht="30">
      <c r="A45" s="61" t="s">
        <v>240</v>
      </c>
      <c r="B45" s="60"/>
    </row>
    <row r="46" spans="1:2" ht="30">
      <c r="A46" s="61" t="s">
        <v>235</v>
      </c>
      <c r="B46" s="60"/>
    </row>
    <row r="47" spans="1:2">
      <c r="A47" s="61" t="s">
        <v>236</v>
      </c>
      <c r="B47" s="60"/>
    </row>
    <row r="48" spans="1:2">
      <c r="A48" s="61" t="s">
        <v>83</v>
      </c>
      <c r="B48" s="60"/>
    </row>
    <row r="49" spans="1:2">
      <c r="A49" s="59" t="s">
        <v>241</v>
      </c>
      <c r="B49" s="60"/>
    </row>
    <row r="50" spans="1:2">
      <c r="A50" s="61" t="s">
        <v>242</v>
      </c>
      <c r="B50" s="60"/>
    </row>
    <row r="51" spans="1:2" ht="30">
      <c r="A51" s="61" t="s">
        <v>235</v>
      </c>
      <c r="B51" s="60"/>
    </row>
    <row r="52" spans="1:2">
      <c r="A52" s="61" t="s">
        <v>236</v>
      </c>
      <c r="B52" s="60"/>
    </row>
    <row r="53" spans="1:2">
      <c r="A53" s="61" t="s">
        <v>83</v>
      </c>
      <c r="B53" s="60"/>
    </row>
    <row r="54" spans="1:2">
      <c r="A54" s="59" t="s">
        <v>243</v>
      </c>
      <c r="B54" s="60"/>
    </row>
    <row r="55" spans="1:2">
      <c r="A55" s="61" t="s">
        <v>244</v>
      </c>
      <c r="B55" s="60"/>
    </row>
    <row r="56" spans="1:2" ht="30">
      <c r="A56" s="61" t="s">
        <v>235</v>
      </c>
      <c r="B56" s="60"/>
    </row>
    <row r="57" spans="1:2">
      <c r="A57" s="61" t="s">
        <v>236</v>
      </c>
      <c r="B57" s="60"/>
    </row>
    <row r="58" spans="1:2">
      <c r="A58" s="61" t="s">
        <v>83</v>
      </c>
      <c r="B58" s="60"/>
    </row>
    <row r="59" spans="1:2">
      <c r="A59" s="59" t="s">
        <v>245</v>
      </c>
      <c r="B59" s="60"/>
    </row>
    <row r="60" spans="1:2">
      <c r="A60" s="61" t="s">
        <v>246</v>
      </c>
      <c r="B60" s="60"/>
    </row>
    <row r="61" spans="1:2" ht="30">
      <c r="A61" s="61" t="s">
        <v>235</v>
      </c>
      <c r="B61" s="60"/>
    </row>
    <row r="62" spans="1:2">
      <c r="A62" s="61" t="s">
        <v>236</v>
      </c>
      <c r="B62" s="60"/>
    </row>
    <row r="63" spans="1:2">
      <c r="A63" s="61" t="s">
        <v>83</v>
      </c>
      <c r="B63" s="60"/>
    </row>
    <row r="64" spans="1:2">
      <c r="A64" s="59" t="s">
        <v>247</v>
      </c>
      <c r="B64" s="60"/>
    </row>
    <row r="65" spans="1:2">
      <c r="A65" s="61" t="s">
        <v>248</v>
      </c>
      <c r="B65" s="60"/>
    </row>
    <row r="66" spans="1:2" ht="30">
      <c r="A66" s="61" t="s">
        <v>235</v>
      </c>
      <c r="B66" s="60"/>
    </row>
    <row r="67" spans="1:2">
      <c r="A67" s="61" t="s">
        <v>236</v>
      </c>
      <c r="B67" s="60"/>
    </row>
    <row r="68" spans="1:2">
      <c r="A68" s="61" t="s">
        <v>83</v>
      </c>
      <c r="B68" s="60"/>
    </row>
    <row r="69" spans="1:2">
      <c r="A69" s="59" t="s">
        <v>249</v>
      </c>
      <c r="B69" s="60"/>
    </row>
    <row r="70" spans="1:2">
      <c r="A70" s="61" t="s">
        <v>250</v>
      </c>
      <c r="B70" s="60"/>
    </row>
    <row r="71" spans="1:2" ht="30">
      <c r="A71" s="61" t="s">
        <v>235</v>
      </c>
      <c r="B71" s="60"/>
    </row>
    <row r="72" spans="1:2">
      <c r="A72" s="61" t="s">
        <v>236</v>
      </c>
      <c r="B72" s="60"/>
    </row>
    <row r="73" spans="1:2">
      <c r="A73" s="61" t="s">
        <v>83</v>
      </c>
      <c r="B73" s="60"/>
    </row>
    <row r="74" spans="1:2">
      <c r="A74" s="59" t="s">
        <v>251</v>
      </c>
      <c r="B74" s="60"/>
    </row>
    <row r="75" spans="1:2" ht="30">
      <c r="A75" s="61" t="s">
        <v>252</v>
      </c>
      <c r="B75" s="60"/>
    </row>
    <row r="76" spans="1:2" ht="30">
      <c r="A76" s="61" t="s">
        <v>235</v>
      </c>
      <c r="B76" s="60"/>
    </row>
    <row r="77" spans="1:2">
      <c r="A77" s="61" t="s">
        <v>236</v>
      </c>
      <c r="B77" s="60"/>
    </row>
    <row r="78" spans="1:2">
      <c r="A78" s="61" t="s">
        <v>83</v>
      </c>
      <c r="B78" s="60"/>
    </row>
    <row r="79" spans="1:2" ht="30">
      <c r="A79" s="59" t="s">
        <v>253</v>
      </c>
      <c r="B79" s="281"/>
    </row>
    <row r="80" spans="1:2" ht="30">
      <c r="A80" s="61" t="s">
        <v>254</v>
      </c>
      <c r="B80" s="523">
        <v>1221.02</v>
      </c>
    </row>
    <row r="81" spans="1:2">
      <c r="A81" s="61" t="s">
        <v>83</v>
      </c>
      <c r="B81" s="524"/>
    </row>
    <row r="82" spans="1:2" ht="30">
      <c r="A82" s="61" t="s">
        <v>255</v>
      </c>
      <c r="B82" s="525">
        <v>5.65</v>
      </c>
    </row>
    <row r="83" spans="1:2">
      <c r="A83" s="61" t="s">
        <v>256</v>
      </c>
      <c r="B83" s="523">
        <v>216.12</v>
      </c>
    </row>
    <row r="84" spans="1:2">
      <c r="A84" s="59" t="s">
        <v>257</v>
      </c>
      <c r="B84" s="63"/>
    </row>
    <row r="85" spans="1:2">
      <c r="A85" s="61" t="s">
        <v>258</v>
      </c>
      <c r="B85" s="60"/>
    </row>
    <row r="86" spans="1:2" ht="30">
      <c r="A86" s="61" t="s">
        <v>235</v>
      </c>
      <c r="B86" s="60"/>
    </row>
    <row r="87" spans="1:2">
      <c r="A87" s="61" t="s">
        <v>236</v>
      </c>
      <c r="B87" s="60"/>
    </row>
    <row r="88" spans="1:2" ht="15.75" thickBot="1">
      <c r="A88" s="61" t="s">
        <v>83</v>
      </c>
      <c r="B88" s="64"/>
    </row>
    <row r="89" spans="1:2" ht="33.75" customHeight="1">
      <c r="A89" s="65" t="s">
        <v>259</v>
      </c>
      <c r="B89" s="66"/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16" sqref="G16"/>
    </sheetView>
  </sheetViews>
  <sheetFormatPr defaultRowHeight="15"/>
  <cols>
    <col min="1" max="1" width="8.28515625" customWidth="1"/>
    <col min="2" max="2" width="35.140625" customWidth="1"/>
    <col min="3" max="3" width="23.28515625" customWidth="1"/>
    <col min="4" max="4" width="13.7109375" customWidth="1"/>
    <col min="5" max="5" width="22" customWidth="1"/>
    <col min="6" max="6" width="21.42578125" customWidth="1"/>
    <col min="7" max="7" width="28.42578125" customWidth="1"/>
  </cols>
  <sheetData>
    <row r="1" spans="1:7" ht="26.25">
      <c r="A1" s="71" t="s">
        <v>277</v>
      </c>
      <c r="B1" s="72"/>
      <c r="C1" s="72"/>
      <c r="D1" s="72"/>
      <c r="E1" s="72"/>
      <c r="F1" s="72"/>
      <c r="G1" s="72"/>
    </row>
    <row r="2" spans="1:7">
      <c r="A2" s="72"/>
      <c r="B2" s="72"/>
      <c r="C2" s="72"/>
      <c r="D2" s="72"/>
      <c r="E2" s="72"/>
      <c r="F2" s="72"/>
      <c r="G2" s="72"/>
    </row>
    <row r="3" spans="1:7">
      <c r="A3" s="501" t="s">
        <v>457</v>
      </c>
      <c r="B3" s="501"/>
      <c r="C3" s="501"/>
      <c r="D3" s="501"/>
      <c r="E3" s="501"/>
      <c r="F3" s="501"/>
      <c r="G3" s="501"/>
    </row>
    <row r="4" spans="1:7">
      <c r="A4" s="73"/>
      <c r="B4" s="74"/>
      <c r="C4" s="74"/>
      <c r="D4" s="74"/>
      <c r="E4" s="72"/>
      <c r="F4" s="72"/>
      <c r="G4" s="72"/>
    </row>
    <row r="5" spans="1:7">
      <c r="A5" s="502" t="s">
        <v>278</v>
      </c>
      <c r="B5" s="502" t="s">
        <v>279</v>
      </c>
      <c r="C5" s="506" t="s">
        <v>435</v>
      </c>
      <c r="D5" s="502" t="s">
        <v>280</v>
      </c>
      <c r="E5" s="503" t="s">
        <v>458</v>
      </c>
      <c r="F5" s="503"/>
      <c r="G5" s="502"/>
    </row>
    <row r="6" spans="1:7">
      <c r="A6" s="502"/>
      <c r="B6" s="502"/>
      <c r="C6" s="507"/>
      <c r="D6" s="502"/>
      <c r="E6" s="75" t="s">
        <v>281</v>
      </c>
      <c r="F6" s="75" t="s">
        <v>282</v>
      </c>
      <c r="G6" s="75" t="s">
        <v>283</v>
      </c>
    </row>
    <row r="7" spans="1:7">
      <c r="A7" s="76">
        <v>1</v>
      </c>
      <c r="B7" s="77" t="s">
        <v>437</v>
      </c>
      <c r="C7" s="255" t="s">
        <v>444</v>
      </c>
      <c r="D7" s="256" t="s">
        <v>436</v>
      </c>
      <c r="E7" s="78" t="s">
        <v>438</v>
      </c>
      <c r="F7" s="78">
        <v>0.5</v>
      </c>
      <c r="G7" s="282">
        <v>115893.16</v>
      </c>
    </row>
    <row r="8" spans="1:7">
      <c r="A8" s="76">
        <v>2</v>
      </c>
      <c r="B8" s="77" t="s">
        <v>439</v>
      </c>
      <c r="C8" s="255" t="s">
        <v>444</v>
      </c>
      <c r="D8" s="256" t="s">
        <v>436</v>
      </c>
      <c r="E8" s="78" t="s">
        <v>438</v>
      </c>
      <c r="F8" s="78">
        <v>1</v>
      </c>
      <c r="G8" s="282">
        <v>641266.76</v>
      </c>
    </row>
    <row r="9" spans="1:7" ht="30">
      <c r="A9" s="76">
        <v>3</v>
      </c>
      <c r="B9" s="77" t="s">
        <v>440</v>
      </c>
      <c r="C9" s="255" t="s">
        <v>444</v>
      </c>
      <c r="D9" s="256" t="s">
        <v>436</v>
      </c>
      <c r="E9" s="78" t="s">
        <v>441</v>
      </c>
      <c r="F9" s="78">
        <v>1</v>
      </c>
      <c r="G9" s="282">
        <v>428366.78</v>
      </c>
    </row>
    <row r="10" spans="1:7" ht="30">
      <c r="A10" s="76">
        <v>4</v>
      </c>
      <c r="B10" s="77" t="s">
        <v>442</v>
      </c>
      <c r="C10" s="255" t="s">
        <v>444</v>
      </c>
      <c r="D10" s="256" t="s">
        <v>436</v>
      </c>
      <c r="E10" s="78" t="s">
        <v>443</v>
      </c>
      <c r="F10" s="78">
        <v>1</v>
      </c>
      <c r="G10" s="282">
        <v>308107.69</v>
      </c>
    </row>
    <row r="11" spans="1:7">
      <c r="A11" s="495" t="s">
        <v>284</v>
      </c>
      <c r="B11" s="504"/>
      <c r="C11" s="504"/>
      <c r="D11" s="505"/>
      <c r="E11" s="79"/>
      <c r="F11" s="80"/>
      <c r="G11" s="81">
        <f>SUM(G7:G10)</f>
        <v>1493634.3900000001</v>
      </c>
    </row>
    <row r="12" spans="1:7">
      <c r="A12" s="495" t="s">
        <v>285</v>
      </c>
      <c r="B12" s="496"/>
      <c r="C12" s="496"/>
      <c r="D12" s="497"/>
      <c r="E12" s="79"/>
      <c r="F12" s="80"/>
      <c r="G12" s="81">
        <f>G11*0.302</f>
        <v>451077.58578000002</v>
      </c>
    </row>
    <row r="13" spans="1:7">
      <c r="A13" s="498" t="s">
        <v>286</v>
      </c>
      <c r="B13" s="499"/>
      <c r="C13" s="499"/>
      <c r="D13" s="500"/>
      <c r="E13" s="82"/>
      <c r="F13" s="82"/>
      <c r="G13" s="83">
        <f>G11+G12</f>
        <v>1944711.9757800002</v>
      </c>
    </row>
  </sheetData>
  <mergeCells count="9">
    <mergeCell ref="A12:D12"/>
    <mergeCell ref="A13:D13"/>
    <mergeCell ref="A3:G3"/>
    <mergeCell ref="A5:A6"/>
    <mergeCell ref="B5:B6"/>
    <mergeCell ref="D5:D6"/>
    <mergeCell ref="E5:G5"/>
    <mergeCell ref="A11:D11"/>
    <mergeCell ref="C5:C6"/>
  </mergeCells>
  <pageMargins left="0" right="0" top="0.74803149606299213" bottom="0.74803149606299213" header="0.31496062992125984" footer="0.31496062992125984"/>
  <pageSetup paperSize="9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C31" sqref="C31"/>
    </sheetView>
  </sheetViews>
  <sheetFormatPr defaultColWidth="8.7109375" defaultRowHeight="12.75"/>
  <cols>
    <col min="1" max="1" width="30.85546875" style="297" customWidth="1"/>
    <col min="2" max="2" width="25.42578125" style="297" customWidth="1"/>
    <col min="3" max="3" width="15" style="297" customWidth="1"/>
    <col min="4" max="4" width="30.5703125" style="297" customWidth="1"/>
    <col min="5" max="16384" width="8.7109375" style="297"/>
  </cols>
  <sheetData>
    <row r="1" spans="1:4" ht="51.75" customHeight="1">
      <c r="A1" s="508" t="s">
        <v>124</v>
      </c>
      <c r="B1" s="508"/>
      <c r="C1" s="508"/>
      <c r="D1" s="508"/>
    </row>
    <row r="2" spans="1:4">
      <c r="A2" s="298"/>
      <c r="B2" s="298"/>
      <c r="C2" s="298"/>
    </row>
    <row r="3" spans="1:4">
      <c r="A3" s="509" t="s">
        <v>447</v>
      </c>
      <c r="B3" s="509"/>
      <c r="C3" s="509"/>
      <c r="D3" s="509"/>
    </row>
    <row r="5" spans="1:4">
      <c r="A5" s="300" t="s">
        <v>287</v>
      </c>
      <c r="B5" s="300" t="s">
        <v>288</v>
      </c>
      <c r="C5" s="300" t="s">
        <v>289</v>
      </c>
      <c r="D5" s="300" t="s">
        <v>290</v>
      </c>
    </row>
    <row r="6" spans="1:4">
      <c r="A6" s="85" t="s">
        <v>490</v>
      </c>
      <c r="B6" s="86" t="s">
        <v>498</v>
      </c>
      <c r="C6" s="259">
        <v>15208.33</v>
      </c>
      <c r="D6" s="87" t="s">
        <v>491</v>
      </c>
    </row>
    <row r="7" spans="1:4">
      <c r="A7" s="85" t="s">
        <v>490</v>
      </c>
      <c r="B7" s="86" t="s">
        <v>494</v>
      </c>
      <c r="C7" s="259">
        <v>15208.33</v>
      </c>
      <c r="D7" s="87" t="s">
        <v>491</v>
      </c>
    </row>
    <row r="8" spans="1:4">
      <c r="A8" s="85" t="s">
        <v>490</v>
      </c>
      <c r="B8" s="86" t="s">
        <v>495</v>
      </c>
      <c r="C8" s="259">
        <v>15208.33</v>
      </c>
      <c r="D8" s="87" t="s">
        <v>491</v>
      </c>
    </row>
    <row r="9" spans="1:4">
      <c r="A9" s="85" t="s">
        <v>490</v>
      </c>
      <c r="B9" s="86" t="s">
        <v>496</v>
      </c>
      <c r="C9" s="259">
        <v>15208.33</v>
      </c>
      <c r="D9" s="87" t="s">
        <v>491</v>
      </c>
    </row>
    <row r="10" spans="1:4">
      <c r="A10" s="85" t="s">
        <v>490</v>
      </c>
      <c r="B10" s="86" t="s">
        <v>497</v>
      </c>
      <c r="C10" s="259">
        <v>15208.33</v>
      </c>
      <c r="D10" s="87" t="s">
        <v>491</v>
      </c>
    </row>
    <row r="11" spans="1:4">
      <c r="A11" s="85" t="s">
        <v>490</v>
      </c>
      <c r="B11" s="86" t="s">
        <v>499</v>
      </c>
      <c r="C11" s="259">
        <v>15208.33</v>
      </c>
      <c r="D11" s="87" t="s">
        <v>491</v>
      </c>
    </row>
    <row r="12" spans="1:4">
      <c r="A12" s="85" t="s">
        <v>490</v>
      </c>
      <c r="B12" s="86" t="s">
        <v>500</v>
      </c>
      <c r="C12" s="259">
        <v>15208.33</v>
      </c>
      <c r="D12" s="87" t="s">
        <v>491</v>
      </c>
    </row>
    <row r="13" spans="1:4">
      <c r="A13" s="85" t="s">
        <v>490</v>
      </c>
      <c r="B13" s="86" t="s">
        <v>501</v>
      </c>
      <c r="C13" s="259">
        <v>35708.33</v>
      </c>
      <c r="D13" s="87" t="s">
        <v>491</v>
      </c>
    </row>
    <row r="14" spans="1:4">
      <c r="A14" s="291" t="s">
        <v>490</v>
      </c>
      <c r="B14" s="292" t="s">
        <v>492</v>
      </c>
      <c r="C14" s="293">
        <v>27208.33</v>
      </c>
      <c r="D14" s="87" t="s">
        <v>491</v>
      </c>
    </row>
    <row r="15" spans="1:4">
      <c r="A15" s="85" t="s">
        <v>490</v>
      </c>
      <c r="B15" s="86" t="s">
        <v>493</v>
      </c>
      <c r="C15" s="295">
        <v>15208.33</v>
      </c>
      <c r="D15" s="290" t="s">
        <v>491</v>
      </c>
    </row>
    <row r="16" spans="1:4">
      <c r="A16" s="85" t="s">
        <v>291</v>
      </c>
      <c r="B16" s="86"/>
      <c r="C16" s="296">
        <f>SUM(C6:C15)</f>
        <v>184583.30000000002</v>
      </c>
      <c r="D16" s="294"/>
    </row>
    <row r="17" spans="1:4">
      <c r="A17" s="302"/>
      <c r="B17" s="303"/>
      <c r="C17" s="304"/>
      <c r="D17" s="305"/>
    </row>
    <row r="19" spans="1:4">
      <c r="A19" s="300" t="s">
        <v>287</v>
      </c>
      <c r="B19" s="300" t="s">
        <v>288</v>
      </c>
      <c r="C19" s="300" t="s">
        <v>289</v>
      </c>
      <c r="D19" s="300" t="s">
        <v>290</v>
      </c>
    </row>
    <row r="20" spans="1:4">
      <c r="A20" s="299" t="s">
        <v>502</v>
      </c>
      <c r="B20" s="299" t="s">
        <v>504</v>
      </c>
      <c r="C20" s="301">
        <v>65101.51</v>
      </c>
      <c r="D20" s="299" t="s">
        <v>503</v>
      </c>
    </row>
    <row r="21" spans="1:4">
      <c r="A21" s="299"/>
      <c r="B21" s="299"/>
      <c r="C21" s="301"/>
      <c r="D21" s="299"/>
    </row>
    <row r="22" spans="1:4">
      <c r="A22" s="85" t="s">
        <v>291</v>
      </c>
      <c r="B22" s="299"/>
      <c r="C22" s="306">
        <f>SUM(C20:C21)</f>
        <v>65101.51</v>
      </c>
      <c r="D22" s="299"/>
    </row>
    <row r="25" spans="1:4">
      <c r="A25" s="300" t="s">
        <v>287</v>
      </c>
      <c r="B25" s="300" t="s">
        <v>288</v>
      </c>
      <c r="C25" s="300" t="s">
        <v>289</v>
      </c>
      <c r="D25" s="300" t="s">
        <v>290</v>
      </c>
    </row>
    <row r="26" spans="1:4">
      <c r="A26" s="299" t="s">
        <v>506</v>
      </c>
      <c r="B26" s="299" t="s">
        <v>507</v>
      </c>
      <c r="C26" s="301">
        <v>2759673.28</v>
      </c>
      <c r="D26" s="299" t="s">
        <v>508</v>
      </c>
    </row>
    <row r="27" spans="1:4">
      <c r="A27" s="299"/>
      <c r="B27" s="299"/>
      <c r="C27" s="301"/>
      <c r="D27" s="299"/>
    </row>
    <row r="28" spans="1:4">
      <c r="A28" s="85" t="s">
        <v>291</v>
      </c>
      <c r="B28" s="299"/>
      <c r="C28" s="306">
        <v>2759673.28</v>
      </c>
      <c r="D28" s="299"/>
    </row>
    <row r="31" spans="1:4">
      <c r="A31" s="310" t="s">
        <v>509</v>
      </c>
      <c r="B31" s="310"/>
      <c r="C31" s="306">
        <f>C16+C22+C28</f>
        <v>3009358.09</v>
      </c>
      <c r="D31" s="310"/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C14"/>
  <sheetViews>
    <sheetView workbookViewId="0">
      <selection activeCell="F20" sqref="F20"/>
    </sheetView>
  </sheetViews>
  <sheetFormatPr defaultRowHeight="15"/>
  <cols>
    <col min="1" max="1" width="37.28515625" bestFit="1" customWidth="1"/>
    <col min="2" max="2" width="23.85546875" customWidth="1"/>
    <col min="3" max="3" width="20.5703125" customWidth="1"/>
    <col min="4" max="4" width="15.7109375" customWidth="1"/>
    <col min="5" max="5" width="17.42578125" customWidth="1"/>
    <col min="6" max="6" width="23.140625" customWidth="1"/>
  </cols>
  <sheetData>
    <row r="3" spans="1:3" ht="18">
      <c r="A3" s="184" t="s">
        <v>277</v>
      </c>
    </row>
    <row r="6" spans="1:3" ht="18">
      <c r="A6" s="510" t="s">
        <v>459</v>
      </c>
      <c r="B6" s="510"/>
      <c r="C6" s="510"/>
    </row>
    <row r="9" spans="1:3" ht="25.5">
      <c r="A9" s="185" t="s">
        <v>396</v>
      </c>
      <c r="B9" s="186" t="s">
        <v>397</v>
      </c>
      <c r="C9" s="186" t="s">
        <v>398</v>
      </c>
    </row>
    <row r="10" spans="1:3">
      <c r="A10" s="187" t="s">
        <v>399</v>
      </c>
      <c r="B10" s="263">
        <v>68045.23</v>
      </c>
      <c r="C10" s="263">
        <v>81654.28</v>
      </c>
    </row>
    <row r="11" spans="1:3">
      <c r="A11" s="188" t="s">
        <v>400</v>
      </c>
      <c r="B11" s="263">
        <v>3865.55</v>
      </c>
      <c r="C11" s="263">
        <v>4638.6499999999996</v>
      </c>
    </row>
    <row r="12" spans="1:3">
      <c r="A12" s="188" t="s">
        <v>401</v>
      </c>
      <c r="B12" s="263">
        <v>9416.64</v>
      </c>
      <c r="C12" s="263">
        <v>11299.97</v>
      </c>
    </row>
    <row r="13" spans="1:3">
      <c r="A13" s="189"/>
      <c r="B13" s="308"/>
      <c r="C13" s="308"/>
    </row>
    <row r="14" spans="1:3">
      <c r="A14" s="190" t="s">
        <v>402</v>
      </c>
      <c r="B14" s="309">
        <f>SUM(B10:B13)</f>
        <v>81327.42</v>
      </c>
      <c r="C14" s="309">
        <f>SUM(C10:C13)</f>
        <v>97592.9</v>
      </c>
    </row>
  </sheetData>
  <mergeCells count="1">
    <mergeCell ref="A6:C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M19" sqref="M19"/>
    </sheetView>
  </sheetViews>
  <sheetFormatPr defaultRowHeight="15"/>
  <cols>
    <col min="1" max="1" width="6.28515625" customWidth="1"/>
    <col min="2" max="2" width="21" customWidth="1"/>
    <col min="3" max="3" width="13.7109375" customWidth="1"/>
    <col min="4" max="4" width="11.7109375" customWidth="1"/>
    <col min="5" max="5" width="12.7109375" customWidth="1"/>
    <col min="6" max="6" width="11.85546875" customWidth="1"/>
    <col min="7" max="7" width="10.42578125" customWidth="1"/>
    <col min="8" max="8" width="11.85546875" customWidth="1"/>
    <col min="9" max="9" width="13.42578125" customWidth="1"/>
    <col min="10" max="10" width="11.28515625" customWidth="1"/>
  </cols>
  <sheetData>
    <row r="1" spans="1:8" ht="18">
      <c r="A1" s="184" t="s">
        <v>277</v>
      </c>
    </row>
    <row r="4" spans="1:8" ht="62.25" customHeight="1">
      <c r="A4" s="511" t="s">
        <v>460</v>
      </c>
      <c r="B4" s="511"/>
      <c r="C4" s="511"/>
      <c r="D4" s="511"/>
      <c r="E4" s="511"/>
      <c r="F4" s="511"/>
      <c r="G4" s="512"/>
      <c r="H4" s="512"/>
    </row>
    <row r="6" spans="1:8" ht="27.75" customHeight="1">
      <c r="A6" s="191"/>
      <c r="B6" s="191" t="s">
        <v>445</v>
      </c>
      <c r="C6" s="191"/>
      <c r="D6" s="191"/>
      <c r="E6" s="191"/>
      <c r="F6" s="191"/>
      <c r="G6" s="191"/>
      <c r="H6" s="191"/>
    </row>
    <row r="7" spans="1:8" ht="24.75">
      <c r="A7" s="192" t="s">
        <v>278</v>
      </c>
      <c r="B7" s="193" t="s">
        <v>403</v>
      </c>
      <c r="C7" s="194" t="s">
        <v>404</v>
      </c>
      <c r="D7" s="193" t="s">
        <v>405</v>
      </c>
      <c r="E7" s="194" t="s">
        <v>406</v>
      </c>
      <c r="F7" s="195" t="s">
        <v>407</v>
      </c>
      <c r="G7" s="193" t="s">
        <v>408</v>
      </c>
      <c r="H7" s="196" t="s">
        <v>409</v>
      </c>
    </row>
    <row r="8" spans="1:8">
      <c r="A8" s="84">
        <v>1</v>
      </c>
      <c r="B8" s="260" t="s">
        <v>485</v>
      </c>
      <c r="C8" s="261">
        <v>43861</v>
      </c>
      <c r="D8" s="262">
        <v>6850.17</v>
      </c>
      <c r="E8" s="263">
        <v>1370.03</v>
      </c>
      <c r="F8" s="264">
        <v>8220.2000000000007</v>
      </c>
      <c r="G8" s="263">
        <v>1353.79</v>
      </c>
      <c r="H8" s="265">
        <v>5.0599999999999996</v>
      </c>
    </row>
    <row r="9" spans="1:8">
      <c r="A9" s="84">
        <v>2</v>
      </c>
      <c r="B9" s="260" t="s">
        <v>486</v>
      </c>
      <c r="C9" s="261">
        <v>43890</v>
      </c>
      <c r="D9" s="262">
        <v>9842.0499999999993</v>
      </c>
      <c r="E9" s="263">
        <v>1968.41</v>
      </c>
      <c r="F9" s="264">
        <v>11810.46</v>
      </c>
      <c r="G9" s="263">
        <f>G8</f>
        <v>1353.79</v>
      </c>
      <c r="H9" s="265">
        <v>7.27</v>
      </c>
    </row>
    <row r="10" spans="1:8">
      <c r="A10" s="84">
        <v>3</v>
      </c>
      <c r="B10" s="260" t="s">
        <v>487</v>
      </c>
      <c r="C10" s="261">
        <v>43921</v>
      </c>
      <c r="D10" s="262">
        <v>4345.67</v>
      </c>
      <c r="E10" s="263">
        <v>869.14</v>
      </c>
      <c r="F10" s="264">
        <v>5214.8100000000004</v>
      </c>
      <c r="G10" s="263">
        <f>G8</f>
        <v>1353.79</v>
      </c>
      <c r="H10" s="265">
        <v>3.21</v>
      </c>
    </row>
    <row r="11" spans="1:8">
      <c r="A11" s="84">
        <v>4</v>
      </c>
      <c r="B11" s="260" t="s">
        <v>488</v>
      </c>
      <c r="C11" s="261">
        <v>43951</v>
      </c>
      <c r="D11" s="262">
        <v>1746.39</v>
      </c>
      <c r="E11" s="263">
        <v>349.28</v>
      </c>
      <c r="F11" s="264">
        <v>2095.67</v>
      </c>
      <c r="G11" s="263">
        <f>G8</f>
        <v>1353.79</v>
      </c>
      <c r="H11" s="265">
        <v>1.29</v>
      </c>
    </row>
    <row r="12" spans="1:8">
      <c r="A12" s="84">
        <v>5</v>
      </c>
      <c r="B12" s="260"/>
      <c r="C12" s="261"/>
      <c r="D12" s="262"/>
      <c r="E12" s="263"/>
      <c r="F12" s="264"/>
      <c r="G12" s="263"/>
      <c r="H12" s="265"/>
    </row>
    <row r="13" spans="1:8">
      <c r="A13" s="84">
        <v>6</v>
      </c>
      <c r="B13" s="260"/>
      <c r="C13" s="261"/>
      <c r="D13" s="262"/>
      <c r="E13" s="263"/>
      <c r="F13" s="264"/>
      <c r="G13" s="263"/>
      <c r="H13" s="265"/>
    </row>
    <row r="14" spans="1:8">
      <c r="A14" s="84">
        <v>7</v>
      </c>
      <c r="B14" s="260"/>
      <c r="C14" s="261"/>
      <c r="D14" s="262"/>
      <c r="E14" s="263"/>
      <c r="F14" s="264"/>
      <c r="G14" s="263"/>
      <c r="H14" s="265"/>
    </row>
    <row r="15" spans="1:8">
      <c r="A15" s="84">
        <v>8</v>
      </c>
      <c r="B15" s="260"/>
      <c r="C15" s="261"/>
      <c r="D15" s="262"/>
      <c r="E15" s="263"/>
      <c r="F15" s="264"/>
      <c r="G15" s="263"/>
      <c r="H15" s="265"/>
    </row>
    <row r="16" spans="1:8">
      <c r="A16" s="84">
        <v>9</v>
      </c>
      <c r="B16" s="260"/>
      <c r="C16" s="261"/>
      <c r="D16" s="262"/>
      <c r="E16" s="263"/>
      <c r="F16" s="264"/>
      <c r="G16" s="263"/>
      <c r="H16" s="265"/>
    </row>
    <row r="17" spans="1:8">
      <c r="A17" s="84">
        <v>10</v>
      </c>
      <c r="B17" s="260"/>
      <c r="C17" s="261"/>
      <c r="D17" s="266"/>
      <c r="E17" s="263"/>
      <c r="F17" s="264"/>
      <c r="G17" s="263"/>
      <c r="H17" s="265"/>
    </row>
    <row r="18" spans="1:8">
      <c r="A18" s="198">
        <v>11</v>
      </c>
      <c r="B18" s="260" t="s">
        <v>489</v>
      </c>
      <c r="C18" s="261">
        <v>44165</v>
      </c>
      <c r="D18" s="258">
        <v>5946.65</v>
      </c>
      <c r="E18" s="268">
        <v>1189.33</v>
      </c>
      <c r="F18" s="262">
        <v>7135.98</v>
      </c>
      <c r="G18" s="263">
        <v>1468.31</v>
      </c>
      <c r="H18" s="265">
        <v>4.05</v>
      </c>
    </row>
    <row r="19" spans="1:8">
      <c r="A19" s="198">
        <v>12</v>
      </c>
      <c r="B19" s="260" t="s">
        <v>484</v>
      </c>
      <c r="C19" s="267">
        <v>44196</v>
      </c>
      <c r="D19" s="258">
        <v>16136.72</v>
      </c>
      <c r="E19" s="268">
        <v>3227.34</v>
      </c>
      <c r="F19" s="262">
        <f>D19+E19</f>
        <v>19364.059999999998</v>
      </c>
      <c r="G19" s="263">
        <f>G18</f>
        <v>1468.31</v>
      </c>
      <c r="H19" s="265">
        <v>10.99</v>
      </c>
    </row>
    <row r="20" spans="1:8">
      <c r="A20" s="89"/>
      <c r="B20" s="88" t="s">
        <v>410</v>
      </c>
      <c r="C20" s="88"/>
      <c r="D20" s="200">
        <f>SUM(D8:D19)</f>
        <v>44867.65</v>
      </c>
      <c r="E20" s="200">
        <f>SUM(E8:E19)</f>
        <v>8973.5299999999988</v>
      </c>
      <c r="F20" s="200">
        <f>SUM(F8:F19)</f>
        <v>53841.179999999993</v>
      </c>
      <c r="G20" s="200"/>
      <c r="H20" s="200">
        <f>SUM(H8:H19)</f>
        <v>31.869999999999997</v>
      </c>
    </row>
    <row r="21" spans="1:8">
      <c r="D21" s="201">
        <f>D17+D11+D10+D9+D8</f>
        <v>22784.28</v>
      </c>
      <c r="G21">
        <f>D21/H21</f>
        <v>1353.789661319073</v>
      </c>
      <c r="H21" s="201">
        <f>H17+H11+H10+H9+H8</f>
        <v>16.829999999999998</v>
      </c>
    </row>
    <row r="22" spans="1:8">
      <c r="D22" s="201">
        <f>D19+D18</f>
        <v>22083.37</v>
      </c>
      <c r="G22">
        <f>D22/H22</f>
        <v>1468.3091755319149</v>
      </c>
      <c r="H22" s="201">
        <f>H19+H18</f>
        <v>15.04</v>
      </c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V24"/>
  <sheetViews>
    <sheetView workbookViewId="0">
      <selection activeCell="P17" sqref="P17"/>
    </sheetView>
  </sheetViews>
  <sheetFormatPr defaultColWidth="8.7109375" defaultRowHeight="15"/>
  <cols>
    <col min="1" max="1" width="25" style="68" customWidth="1"/>
    <col min="2" max="2" width="7.7109375" style="68" customWidth="1"/>
    <col min="3" max="3" width="9.28515625" style="68" customWidth="1"/>
    <col min="4" max="4" width="9.85546875" style="68" customWidth="1"/>
    <col min="5" max="5" width="8.7109375" style="68"/>
    <col min="6" max="6" width="9.28515625" style="68" customWidth="1"/>
    <col min="7" max="10" width="8.7109375" style="68"/>
    <col min="11" max="11" width="9.5703125" style="68" customWidth="1"/>
    <col min="12" max="13" width="9.140625" style="68" customWidth="1"/>
    <col min="14" max="14" width="9.5703125" style="68" customWidth="1"/>
    <col min="15" max="15" width="12.140625" style="68" customWidth="1"/>
    <col min="16" max="16" width="8.7109375" style="68"/>
    <col min="17" max="17" width="10" style="68" customWidth="1"/>
    <col min="18" max="16384" width="8.7109375" style="68"/>
  </cols>
  <sheetData>
    <row r="1" spans="1:17" ht="26.25">
      <c r="A1" s="71" t="s">
        <v>277</v>
      </c>
      <c r="B1" s="67"/>
      <c r="O1" s="202"/>
    </row>
    <row r="2" spans="1:17">
      <c r="B2" s="67"/>
      <c r="O2" s="202"/>
    </row>
    <row r="3" spans="1:17" ht="18.75">
      <c r="A3" s="513" t="s">
        <v>461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69"/>
      <c r="Q3" s="70"/>
    </row>
    <row r="4" spans="1:17" ht="19.5" thickBo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70"/>
    </row>
    <row r="5" spans="1:17" ht="15.75" thickBot="1">
      <c r="A5" s="203" t="s">
        <v>53</v>
      </c>
      <c r="B5" s="311"/>
      <c r="C5" s="204" t="s">
        <v>260</v>
      </c>
      <c r="D5" s="205" t="s">
        <v>261</v>
      </c>
      <c r="E5" s="204" t="s">
        <v>262</v>
      </c>
      <c r="F5" s="205" t="s">
        <v>263</v>
      </c>
      <c r="G5" s="204" t="s">
        <v>264</v>
      </c>
      <c r="H5" s="205" t="s">
        <v>265</v>
      </c>
      <c r="I5" s="204" t="s">
        <v>266</v>
      </c>
      <c r="J5" s="205" t="s">
        <v>267</v>
      </c>
      <c r="K5" s="204" t="s">
        <v>268</v>
      </c>
      <c r="L5" s="205" t="s">
        <v>269</v>
      </c>
      <c r="M5" s="204" t="s">
        <v>270</v>
      </c>
      <c r="N5" s="205" t="s">
        <v>271</v>
      </c>
      <c r="O5" s="312" t="s">
        <v>272</v>
      </c>
      <c r="P5" s="206"/>
      <c r="Q5" s="206"/>
    </row>
    <row r="6" spans="1:17">
      <c r="A6" s="207"/>
      <c r="B6" s="209"/>
      <c r="C6" s="208"/>
      <c r="D6" s="209"/>
      <c r="E6" s="208"/>
      <c r="F6" s="209"/>
      <c r="G6" s="208"/>
      <c r="H6" s="209"/>
      <c r="I6" s="208"/>
      <c r="J6" s="209"/>
      <c r="K6" s="208"/>
      <c r="L6" s="209"/>
      <c r="M6" s="208"/>
      <c r="N6" s="209"/>
      <c r="O6" s="313"/>
      <c r="P6" s="210"/>
      <c r="Q6" s="210"/>
    </row>
    <row r="7" spans="1:17">
      <c r="A7" s="211"/>
      <c r="B7" s="314"/>
      <c r="C7" s="344" t="s">
        <v>462</v>
      </c>
      <c r="D7" s="345" t="s">
        <v>463</v>
      </c>
      <c r="E7" s="345" t="s">
        <v>464</v>
      </c>
      <c r="F7" s="344" t="s">
        <v>465</v>
      </c>
      <c r="G7" s="344" t="s">
        <v>466</v>
      </c>
      <c r="H7" s="346" t="s">
        <v>467</v>
      </c>
      <c r="I7" s="347" t="s">
        <v>468</v>
      </c>
      <c r="J7" s="344" t="s">
        <v>469</v>
      </c>
      <c r="K7" s="344" t="s">
        <v>470</v>
      </c>
      <c r="L7" s="344" t="s">
        <v>424</v>
      </c>
      <c r="M7" s="344" t="s">
        <v>425</v>
      </c>
      <c r="N7" s="344" t="s">
        <v>426</v>
      </c>
      <c r="O7" s="313"/>
      <c r="P7" s="210"/>
      <c r="Q7" s="210"/>
    </row>
    <row r="8" spans="1:17" ht="26.25">
      <c r="A8" s="212" t="s">
        <v>411</v>
      </c>
      <c r="B8" s="315" t="s">
        <v>412</v>
      </c>
      <c r="C8" s="299">
        <v>2462</v>
      </c>
      <c r="D8" s="299">
        <v>2178</v>
      </c>
      <c r="E8" s="299">
        <v>1629</v>
      </c>
      <c r="F8" s="299">
        <v>836</v>
      </c>
      <c r="G8" s="299">
        <v>203</v>
      </c>
      <c r="H8" s="299">
        <v>48</v>
      </c>
      <c r="I8" s="299">
        <v>134</v>
      </c>
      <c r="J8" s="299">
        <v>254</v>
      </c>
      <c r="K8" s="299">
        <v>388</v>
      </c>
      <c r="L8" s="299">
        <v>1425</v>
      </c>
      <c r="M8" s="299">
        <v>2048</v>
      </c>
      <c r="N8" s="348">
        <v>2918</v>
      </c>
      <c r="O8" s="316">
        <f>N8+M8+L8+K8+J8+I8+H8+G8+F8+E8+D8+C8</f>
        <v>14523</v>
      </c>
      <c r="P8" s="210"/>
      <c r="Q8" s="213"/>
    </row>
    <row r="9" spans="1:17" ht="26.25">
      <c r="A9" s="212" t="s">
        <v>411</v>
      </c>
      <c r="B9" s="315" t="s">
        <v>413</v>
      </c>
      <c r="C9" s="299">
        <v>2178</v>
      </c>
      <c r="D9" s="299">
        <v>1873</v>
      </c>
      <c r="E9" s="299">
        <v>1400</v>
      </c>
      <c r="F9" s="299">
        <v>718</v>
      </c>
      <c r="G9" s="299">
        <v>177</v>
      </c>
      <c r="H9" s="299">
        <v>42</v>
      </c>
      <c r="I9" s="299">
        <v>117</v>
      </c>
      <c r="J9" s="299">
        <v>215</v>
      </c>
      <c r="K9" s="299">
        <v>330</v>
      </c>
      <c r="L9" s="299">
        <v>1257</v>
      </c>
      <c r="M9" s="299">
        <v>1798</v>
      </c>
      <c r="N9" s="348">
        <v>2509</v>
      </c>
      <c r="O9" s="316">
        <f>N9+M9+L9+K9+J9+I9+H9+G9+F9+E9+D9+C9</f>
        <v>12614</v>
      </c>
      <c r="P9" s="210"/>
      <c r="Q9" s="213"/>
    </row>
    <row r="10" spans="1:17">
      <c r="A10" s="214" t="s">
        <v>414</v>
      </c>
      <c r="B10" s="317" t="s">
        <v>415</v>
      </c>
      <c r="C10" s="299">
        <v>3</v>
      </c>
      <c r="D10" s="299">
        <v>2</v>
      </c>
      <c r="E10" s="299">
        <v>1</v>
      </c>
      <c r="F10" s="299">
        <v>0</v>
      </c>
      <c r="G10" s="299">
        <v>7</v>
      </c>
      <c r="H10" s="299">
        <v>4</v>
      </c>
      <c r="I10" s="299">
        <v>2</v>
      </c>
      <c r="J10" s="299">
        <v>9</v>
      </c>
      <c r="K10" s="299">
        <v>7</v>
      </c>
      <c r="L10" s="299">
        <v>6</v>
      </c>
      <c r="M10" s="299">
        <v>5</v>
      </c>
      <c r="N10" s="348">
        <v>1</v>
      </c>
      <c r="O10" s="316">
        <f>N10+M10+L10+K10+J10+I10+H10+G10+F10+E10+D10+C10</f>
        <v>47</v>
      </c>
      <c r="P10" s="210"/>
      <c r="Q10" s="213"/>
    </row>
    <row r="11" spans="1:17">
      <c r="A11" s="214" t="s">
        <v>273</v>
      </c>
      <c r="B11" s="317" t="s">
        <v>274</v>
      </c>
      <c r="C11" s="299">
        <v>28007</v>
      </c>
      <c r="D11" s="299">
        <v>27174</v>
      </c>
      <c r="E11" s="299">
        <v>14816</v>
      </c>
      <c r="F11" s="299">
        <v>16252</v>
      </c>
      <c r="G11" s="299">
        <v>12713</v>
      </c>
      <c r="H11" s="299">
        <v>5452</v>
      </c>
      <c r="I11" s="299">
        <v>11912</v>
      </c>
      <c r="J11" s="299">
        <v>13471</v>
      </c>
      <c r="K11" s="299">
        <v>15935</v>
      </c>
      <c r="L11" s="299">
        <v>20876</v>
      </c>
      <c r="M11" s="299">
        <v>22878</v>
      </c>
      <c r="N11" s="348">
        <v>26637.599999999999</v>
      </c>
      <c r="O11" s="316">
        <f>N11+M11+L11+K11+J11+I11+H11+G11+F11+E11+D11+C11</f>
        <v>216123.6</v>
      </c>
      <c r="P11" s="210"/>
      <c r="Q11" s="213"/>
    </row>
    <row r="12" spans="1:17">
      <c r="A12" s="215" t="s">
        <v>416</v>
      </c>
      <c r="B12" s="317" t="s">
        <v>417</v>
      </c>
      <c r="C12" s="299">
        <v>1163</v>
      </c>
      <c r="D12" s="299">
        <v>1346</v>
      </c>
      <c r="E12" s="299">
        <v>769</v>
      </c>
      <c r="F12" s="299">
        <v>666</v>
      </c>
      <c r="G12" s="299">
        <v>350</v>
      </c>
      <c r="H12" s="299">
        <v>99</v>
      </c>
      <c r="I12" s="299">
        <v>247</v>
      </c>
      <c r="J12" s="299">
        <v>431</v>
      </c>
      <c r="K12" s="299">
        <v>468</v>
      </c>
      <c r="L12" s="299">
        <v>776</v>
      </c>
      <c r="M12" s="299">
        <v>1010</v>
      </c>
      <c r="N12" s="348">
        <v>1648</v>
      </c>
      <c r="O12" s="316">
        <f>N12+M12+L12+K12+J12+I12+H12+G12+F12+E12+D12+C12</f>
        <v>8973</v>
      </c>
      <c r="P12" s="210"/>
      <c r="Q12" s="210"/>
    </row>
    <row r="13" spans="1:17">
      <c r="A13" s="216"/>
      <c r="B13" s="318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319"/>
      <c r="O13" s="320"/>
      <c r="P13" s="210"/>
      <c r="Q13" s="210"/>
    </row>
    <row r="14" spans="1:17" ht="26.25">
      <c r="A14" s="217" t="s">
        <v>418</v>
      </c>
      <c r="B14" s="321" t="s">
        <v>275</v>
      </c>
      <c r="C14" s="322">
        <v>5.3943000000000003</v>
      </c>
      <c r="D14" s="322">
        <v>5.4905400000000002</v>
      </c>
      <c r="E14" s="322">
        <v>5.5111800000000004</v>
      </c>
      <c r="F14" s="322">
        <v>5.5301299999999998</v>
      </c>
      <c r="G14" s="323">
        <v>5.5793999999999997</v>
      </c>
      <c r="H14" s="323">
        <v>5.7381799999999998</v>
      </c>
      <c r="I14" s="323">
        <v>5.7584999999999997</v>
      </c>
      <c r="J14" s="323">
        <v>5.8860900000000003</v>
      </c>
      <c r="K14" s="323">
        <v>5.96638</v>
      </c>
      <c r="L14" s="269">
        <v>5.87765</v>
      </c>
      <c r="M14" s="269">
        <v>5.8092600000000001</v>
      </c>
      <c r="N14" s="269">
        <v>5.5723500000000001</v>
      </c>
      <c r="O14" s="324">
        <v>5.65</v>
      </c>
      <c r="P14" s="210" t="s">
        <v>510</v>
      </c>
      <c r="Q14" s="210"/>
    </row>
    <row r="15" spans="1:17">
      <c r="A15" s="218"/>
      <c r="B15" s="325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0"/>
      <c r="P15" s="210"/>
      <c r="Q15" s="210"/>
    </row>
    <row r="16" spans="1:17" ht="26.25">
      <c r="A16" s="327" t="s">
        <v>446</v>
      </c>
      <c r="B16" s="328" t="s">
        <v>276</v>
      </c>
      <c r="C16" s="329">
        <f>C11*C14*120/100</f>
        <v>181293.79212</v>
      </c>
      <c r="D16" s="329">
        <f t="shared" ref="D16:N16" si="0">D11*D14*120/100</f>
        <v>179039.92075199998</v>
      </c>
      <c r="E16" s="329">
        <f t="shared" si="0"/>
        <v>97984.371456000008</v>
      </c>
      <c r="F16" s="329">
        <f t="shared" si="0"/>
        <v>107850.807312</v>
      </c>
      <c r="G16" s="329">
        <f t="shared" si="0"/>
        <v>85117.094639999996</v>
      </c>
      <c r="H16" s="329">
        <f t="shared" si="0"/>
        <v>37541.468831999999</v>
      </c>
      <c r="I16" s="329">
        <f t="shared" si="0"/>
        <v>82314.302399999986</v>
      </c>
      <c r="J16" s="329">
        <f t="shared" si="0"/>
        <v>95149.822067999994</v>
      </c>
      <c r="K16" s="329">
        <f t="shared" si="0"/>
        <v>114089.11835999999</v>
      </c>
      <c r="L16" s="329">
        <f t="shared" si="0"/>
        <v>147242.18568</v>
      </c>
      <c r="M16" s="329">
        <f t="shared" si="0"/>
        <v>159485.100336</v>
      </c>
      <c r="N16" s="329">
        <f t="shared" si="0"/>
        <v>178120.83643199998</v>
      </c>
      <c r="O16" s="316">
        <f>N16+M16+L16+K16+J16+I16+H16+G16+F16+E16+D16+C16</f>
        <v>1465228.820388</v>
      </c>
      <c r="P16" s="210"/>
      <c r="Q16" s="213"/>
    </row>
    <row r="17" spans="1:22">
      <c r="A17" s="217"/>
      <c r="B17" s="330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2" t="s">
        <v>419</v>
      </c>
      <c r="O17" s="333">
        <v>1221024.02</v>
      </c>
      <c r="P17" s="210"/>
      <c r="Q17" s="210"/>
    </row>
    <row r="18" spans="1:22" ht="27.75" customHeight="1">
      <c r="A18" s="334" t="s">
        <v>420</v>
      </c>
      <c r="B18" s="335" t="s">
        <v>421</v>
      </c>
      <c r="C18" s="349">
        <v>20.95</v>
      </c>
      <c r="D18" s="349">
        <v>20.95</v>
      </c>
      <c r="E18" s="349">
        <v>20.95</v>
      </c>
      <c r="F18" s="350">
        <v>20.95</v>
      </c>
      <c r="G18" s="349">
        <v>20.95</v>
      </c>
      <c r="H18" s="349">
        <v>20.95</v>
      </c>
      <c r="I18" s="349">
        <v>20.97</v>
      </c>
      <c r="J18" s="349">
        <v>20.97</v>
      </c>
      <c r="K18" s="349">
        <v>21.05</v>
      </c>
      <c r="L18" s="349">
        <v>21.05</v>
      </c>
      <c r="M18" s="349">
        <v>21.05</v>
      </c>
      <c r="N18" s="349">
        <v>21.05</v>
      </c>
      <c r="O18" s="336"/>
      <c r="P18" s="210"/>
      <c r="Q18" s="210"/>
    </row>
    <row r="19" spans="1:22" ht="27" customHeight="1">
      <c r="A19" s="219" t="s">
        <v>422</v>
      </c>
      <c r="B19" s="335" t="s">
        <v>421</v>
      </c>
      <c r="C19" s="349">
        <v>14.96</v>
      </c>
      <c r="D19" s="349">
        <v>14.96</v>
      </c>
      <c r="E19" s="349">
        <v>14.96</v>
      </c>
      <c r="F19" s="350">
        <v>14.96</v>
      </c>
      <c r="G19" s="349">
        <v>14.96</v>
      </c>
      <c r="H19" s="349">
        <v>14.96</v>
      </c>
      <c r="I19" s="350">
        <v>15.2</v>
      </c>
      <c r="J19" s="350">
        <v>15.2</v>
      </c>
      <c r="K19" s="350">
        <v>15.2</v>
      </c>
      <c r="L19" s="350">
        <v>15.3</v>
      </c>
      <c r="M19" s="350">
        <v>15.3</v>
      </c>
      <c r="N19" s="350">
        <v>15.3</v>
      </c>
      <c r="O19" s="336"/>
      <c r="P19" s="210"/>
      <c r="Q19" s="210"/>
    </row>
    <row r="20" spans="1:22" ht="28.5" customHeight="1" thickBot="1">
      <c r="A20" s="220" t="s">
        <v>423</v>
      </c>
      <c r="B20" s="321" t="s">
        <v>276</v>
      </c>
      <c r="C20" s="337">
        <f>(C18+C19)*C10*118/100</f>
        <v>127.12139999999999</v>
      </c>
      <c r="D20" s="337">
        <f t="shared" ref="D20:N20" si="1">(D18+D19)*D10*118/100</f>
        <v>84.747599999999977</v>
      </c>
      <c r="E20" s="337">
        <f t="shared" si="1"/>
        <v>42.373799999999989</v>
      </c>
      <c r="F20" s="338">
        <f t="shared" si="1"/>
        <v>0</v>
      </c>
      <c r="G20" s="337">
        <f t="shared" si="1"/>
        <v>296.61659999999995</v>
      </c>
      <c r="H20" s="337">
        <f t="shared" si="1"/>
        <v>169.49519999999995</v>
      </c>
      <c r="I20" s="337">
        <f t="shared" si="1"/>
        <v>85.361200000000011</v>
      </c>
      <c r="J20" s="337">
        <f t="shared" si="1"/>
        <v>384.12540000000001</v>
      </c>
      <c r="K20" s="337">
        <f t="shared" si="1"/>
        <v>299.42500000000001</v>
      </c>
      <c r="L20" s="337">
        <f t="shared" si="1"/>
        <v>257.358</v>
      </c>
      <c r="M20" s="337">
        <f t="shared" si="1"/>
        <v>214.465</v>
      </c>
      <c r="N20" s="337">
        <f t="shared" si="1"/>
        <v>42.893000000000001</v>
      </c>
      <c r="O20" s="339">
        <f>SUM(C20:N20)</f>
        <v>2003.9821999999997</v>
      </c>
      <c r="P20" s="210"/>
      <c r="Q20" s="213"/>
    </row>
    <row r="21" spans="1:22">
      <c r="A21" s="297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340">
        <f>N18+N19</f>
        <v>36.35</v>
      </c>
      <c r="O21" s="297">
        <v>1669.98</v>
      </c>
      <c r="P21" s="332" t="s">
        <v>419</v>
      </c>
      <c r="Q21" s="221"/>
      <c r="R21" s="221"/>
      <c r="S21" s="221"/>
      <c r="T21" s="221"/>
      <c r="U21" s="221"/>
      <c r="V21" s="221"/>
    </row>
    <row r="22" spans="1:22">
      <c r="A22" s="297"/>
      <c r="B22" s="297"/>
      <c r="C22" s="341"/>
      <c r="D22" s="342"/>
      <c r="E22" s="341"/>
      <c r="F22" s="341"/>
      <c r="G22" s="343"/>
      <c r="H22" s="343"/>
      <c r="I22" s="343"/>
      <c r="J22" s="343"/>
      <c r="K22" s="343"/>
      <c r="L22" s="222"/>
      <c r="M22" s="222"/>
      <c r="N22" s="222"/>
      <c r="O22" s="297"/>
      <c r="P22" s="297"/>
      <c r="Q22" s="222"/>
      <c r="R22" s="221"/>
      <c r="S22" s="222"/>
      <c r="T22" s="221"/>
      <c r="U22" s="222"/>
      <c r="V22" s="221"/>
    </row>
    <row r="23" spans="1:22">
      <c r="A23" s="297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21"/>
      <c r="R23" s="221"/>
      <c r="S23" s="221"/>
      <c r="T23" s="221"/>
      <c r="U23" s="221"/>
      <c r="V23" s="221"/>
    </row>
    <row r="24" spans="1:22">
      <c r="A24" s="297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</row>
  </sheetData>
  <mergeCells count="1">
    <mergeCell ref="A3:O3"/>
  </mergeCells>
  <pageMargins left="0" right="0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topLeftCell="A7" workbookViewId="0">
      <selection activeCell="C10" sqref="C10:H11"/>
    </sheetView>
  </sheetViews>
  <sheetFormatPr defaultRowHeight="15"/>
  <cols>
    <col min="1" max="1" width="14.85546875" customWidth="1"/>
    <col min="2" max="2" width="17.85546875" customWidth="1"/>
    <col min="3" max="3" width="28.85546875" customWidth="1"/>
    <col min="4" max="4" width="7.85546875" customWidth="1"/>
    <col min="5" max="5" width="6.5703125" customWidth="1"/>
    <col min="6" max="6" width="7" customWidth="1"/>
    <col min="7" max="7" width="7.7109375" customWidth="1"/>
  </cols>
  <sheetData>
    <row r="1" spans="1:8">
      <c r="A1" s="406" t="s">
        <v>9</v>
      </c>
      <c r="B1" s="406"/>
      <c r="C1" s="406"/>
      <c r="D1" s="406"/>
      <c r="E1" s="406"/>
      <c r="F1" s="406"/>
      <c r="G1" s="406"/>
      <c r="H1" s="406"/>
    </row>
    <row r="2" spans="1:8" ht="27.75" customHeight="1">
      <c r="A2" s="406"/>
      <c r="B2" s="406"/>
      <c r="C2" s="406"/>
      <c r="D2" s="406"/>
      <c r="E2" s="406"/>
      <c r="F2" s="406"/>
      <c r="G2" s="406"/>
      <c r="H2" s="406"/>
    </row>
    <row r="3" spans="1:8" ht="18.75">
      <c r="A3" s="1"/>
      <c r="B3" s="1"/>
      <c r="C3" s="1"/>
      <c r="D3" s="1"/>
      <c r="E3" s="1"/>
      <c r="F3" s="1"/>
      <c r="G3" s="1"/>
      <c r="H3" s="1"/>
    </row>
    <row r="4" spans="1:8" ht="39.75" customHeight="1">
      <c r="A4" s="407" t="s">
        <v>10</v>
      </c>
      <c r="B4" s="407"/>
      <c r="C4" s="407"/>
      <c r="D4" s="407"/>
      <c r="E4" s="407"/>
      <c r="F4" s="407"/>
      <c r="G4" s="407"/>
      <c r="H4" s="407"/>
    </row>
    <row r="5" spans="1:8" ht="15.75" thickBot="1"/>
    <row r="6" spans="1:8" ht="57" customHeight="1" thickTop="1">
      <c r="A6" s="377" t="s">
        <v>11</v>
      </c>
      <c r="B6" s="378"/>
      <c r="C6" s="379" t="s">
        <v>12</v>
      </c>
      <c r="D6" s="380"/>
      <c r="E6" s="380"/>
      <c r="F6" s="380"/>
      <c r="G6" s="380"/>
      <c r="H6" s="381"/>
    </row>
    <row r="7" spans="1:8">
      <c r="A7" s="382" t="s">
        <v>13</v>
      </c>
      <c r="B7" s="383"/>
      <c r="C7" s="369">
        <v>7453019764</v>
      </c>
      <c r="D7" s="369"/>
      <c r="E7" s="369"/>
      <c r="F7" s="369"/>
      <c r="G7" s="369"/>
      <c r="H7" s="370"/>
    </row>
    <row r="8" spans="1:8">
      <c r="A8" s="382" t="s">
        <v>14</v>
      </c>
      <c r="B8" s="383"/>
      <c r="C8" s="369">
        <v>745301001</v>
      </c>
      <c r="D8" s="369"/>
      <c r="E8" s="369"/>
      <c r="F8" s="369"/>
      <c r="G8" s="369"/>
      <c r="H8" s="370"/>
    </row>
    <row r="9" spans="1:8" ht="15.75" thickBot="1">
      <c r="A9" s="367" t="s">
        <v>15</v>
      </c>
      <c r="B9" s="368"/>
      <c r="C9" s="369" t="s">
        <v>16</v>
      </c>
      <c r="D9" s="369"/>
      <c r="E9" s="369"/>
      <c r="F9" s="369"/>
      <c r="G9" s="369"/>
      <c r="H9" s="370"/>
    </row>
    <row r="10" spans="1:8" ht="15.75" thickTop="1">
      <c r="A10" s="371" t="s">
        <v>17</v>
      </c>
      <c r="B10" s="372"/>
      <c r="C10" s="400" t="s">
        <v>511</v>
      </c>
      <c r="D10" s="401"/>
      <c r="E10" s="401"/>
      <c r="F10" s="401"/>
      <c r="G10" s="401"/>
      <c r="H10" s="402"/>
    </row>
    <row r="11" spans="1:8" ht="30" customHeight="1" thickBot="1">
      <c r="A11" s="355"/>
      <c r="B11" s="356"/>
      <c r="C11" s="403"/>
      <c r="D11" s="404"/>
      <c r="E11" s="404"/>
      <c r="F11" s="404"/>
      <c r="G11" s="404"/>
      <c r="H11" s="405"/>
    </row>
    <row r="12" spans="1:8" ht="59.25" customHeight="1" thickTop="1">
      <c r="A12" s="355" t="s">
        <v>18</v>
      </c>
      <c r="B12" s="356"/>
      <c r="C12" s="379" t="s">
        <v>12</v>
      </c>
      <c r="D12" s="380"/>
      <c r="E12" s="380"/>
      <c r="F12" s="380"/>
      <c r="G12" s="380"/>
      <c r="H12" s="381"/>
    </row>
    <row r="13" spans="1:8" ht="18.75" customHeight="1">
      <c r="A13" s="355" t="s">
        <v>19</v>
      </c>
      <c r="B13" s="356"/>
      <c r="C13" s="395" t="s">
        <v>449</v>
      </c>
      <c r="D13" s="395"/>
      <c r="E13" s="395"/>
      <c r="F13" s="395"/>
      <c r="G13" s="395"/>
      <c r="H13" s="396"/>
    </row>
    <row r="14" spans="1:8" ht="22.5" customHeight="1" thickBot="1">
      <c r="A14" s="359" t="s">
        <v>20</v>
      </c>
      <c r="B14" s="360"/>
      <c r="C14" s="397" t="s">
        <v>381</v>
      </c>
      <c r="D14" s="397"/>
      <c r="E14" s="397"/>
      <c r="F14" s="397"/>
      <c r="G14" s="397"/>
      <c r="H14" s="398"/>
    </row>
    <row r="15" spans="1:8" ht="98.25" customHeight="1" thickTop="1" thickBot="1">
      <c r="A15" s="364" t="s">
        <v>512</v>
      </c>
      <c r="B15" s="365"/>
      <c r="C15" s="365"/>
      <c r="D15" s="365"/>
      <c r="E15" s="365"/>
      <c r="F15" s="365"/>
      <c r="G15" s="365"/>
      <c r="H15" s="366"/>
    </row>
    <row r="16" spans="1:8" ht="16.5" thickTop="1" thickBot="1">
      <c r="A16" s="399" t="s">
        <v>21</v>
      </c>
      <c r="B16" s="399"/>
      <c r="C16" s="399" t="s">
        <v>22</v>
      </c>
      <c r="D16" s="399" t="s">
        <v>23</v>
      </c>
      <c r="E16" s="399"/>
      <c r="F16" s="399"/>
      <c r="G16" s="399"/>
      <c r="H16" s="399" t="s">
        <v>24</v>
      </c>
    </row>
    <row r="17" spans="1:8" ht="46.5" thickTop="1" thickBot="1">
      <c r="A17" s="399"/>
      <c r="B17" s="399"/>
      <c r="C17" s="399"/>
      <c r="D17" s="3" t="s">
        <v>25</v>
      </c>
      <c r="E17" s="3" t="s">
        <v>26</v>
      </c>
      <c r="F17" s="3" t="s">
        <v>27</v>
      </c>
      <c r="G17" s="3" t="s">
        <v>28</v>
      </c>
      <c r="H17" s="399"/>
    </row>
    <row r="18" spans="1:8" ht="50.25" customHeight="1" thickTop="1" thickBot="1">
      <c r="A18" s="363" t="s">
        <v>29</v>
      </c>
      <c r="B18" s="4" t="s">
        <v>30</v>
      </c>
      <c r="C18" s="5"/>
      <c r="D18" s="6"/>
      <c r="E18" s="6"/>
      <c r="F18" s="6"/>
      <c r="G18" s="6"/>
      <c r="H18" s="7"/>
    </row>
    <row r="19" spans="1:8" ht="16.5" thickTop="1" thickBot="1">
      <c r="A19" s="363"/>
      <c r="B19" s="8" t="s">
        <v>31</v>
      </c>
      <c r="C19" s="3"/>
      <c r="D19" s="9"/>
      <c r="E19" s="9"/>
      <c r="F19" s="9"/>
      <c r="G19" s="9"/>
      <c r="H19" s="6"/>
    </row>
    <row r="20" spans="1:8" ht="31.5" thickTop="1" thickBot="1">
      <c r="A20" s="389" t="s">
        <v>47</v>
      </c>
      <c r="B20" s="4" t="s">
        <v>30</v>
      </c>
      <c r="C20" s="5" t="s">
        <v>513</v>
      </c>
      <c r="D20" s="9"/>
      <c r="E20" s="9"/>
      <c r="F20" s="9"/>
      <c r="G20" s="9"/>
      <c r="H20" s="6"/>
    </row>
    <row r="21" spans="1:8" ht="74.25" customHeight="1" thickTop="1" thickBot="1">
      <c r="A21" s="390"/>
      <c r="B21" s="4" t="s">
        <v>31</v>
      </c>
      <c r="C21" s="3"/>
      <c r="D21" s="9"/>
      <c r="E21" s="9"/>
      <c r="F21" s="9"/>
      <c r="G21" s="9"/>
      <c r="H21" s="6"/>
    </row>
    <row r="22" spans="1:8" ht="16.5" thickTop="1" thickBot="1">
      <c r="A22" s="364" t="s">
        <v>33</v>
      </c>
      <c r="B22" s="365"/>
      <c r="C22" s="365"/>
      <c r="D22" s="365"/>
      <c r="E22" s="365"/>
      <c r="F22" s="365"/>
      <c r="G22" s="365"/>
      <c r="H22" s="366"/>
    </row>
    <row r="23" spans="1:8" ht="31.5" thickTop="1" thickBot="1">
      <c r="A23" s="363" t="s">
        <v>29</v>
      </c>
      <c r="B23" s="4" t="s">
        <v>34</v>
      </c>
      <c r="C23" s="10"/>
      <c r="D23" s="6"/>
      <c r="E23" s="6"/>
      <c r="F23" s="6"/>
      <c r="G23" s="6"/>
      <c r="H23" s="7"/>
    </row>
    <row r="24" spans="1:8" ht="16.5" thickTop="1" thickBot="1">
      <c r="A24" s="363"/>
      <c r="B24" s="8" t="s">
        <v>35</v>
      </c>
      <c r="C24" s="6"/>
      <c r="D24" s="9"/>
      <c r="E24" s="9"/>
      <c r="F24" s="9"/>
      <c r="G24" s="9"/>
      <c r="H24" s="6"/>
    </row>
    <row r="25" spans="1:8" ht="31.5" thickTop="1" thickBot="1">
      <c r="A25" s="391" t="s">
        <v>32</v>
      </c>
      <c r="B25" s="4" t="s">
        <v>34</v>
      </c>
      <c r="C25" s="6"/>
      <c r="D25" s="9"/>
      <c r="E25" s="9"/>
      <c r="F25" s="9"/>
      <c r="G25" s="9"/>
      <c r="H25" s="6"/>
    </row>
    <row r="26" spans="1:8" ht="16.5" thickTop="1" thickBot="1">
      <c r="A26" s="391"/>
      <c r="B26" s="8" t="s">
        <v>35</v>
      </c>
      <c r="C26" s="9"/>
      <c r="D26" s="9"/>
      <c r="E26" s="9"/>
      <c r="F26" s="9"/>
      <c r="G26" s="9"/>
      <c r="H26" s="6"/>
    </row>
    <row r="27" spans="1:8" ht="16.5" thickTop="1" thickBot="1">
      <c r="A27" s="392" t="s">
        <v>36</v>
      </c>
      <c r="B27" s="393"/>
      <c r="C27" s="393"/>
      <c r="D27" s="393"/>
      <c r="E27" s="393"/>
      <c r="F27" s="393"/>
      <c r="G27" s="393"/>
      <c r="H27" s="394"/>
    </row>
    <row r="28" spans="1:8" ht="31.5" thickTop="1" thickBot="1">
      <c r="A28" s="391" t="s">
        <v>29</v>
      </c>
      <c r="B28" s="4" t="s">
        <v>34</v>
      </c>
      <c r="C28" s="10"/>
      <c r="D28" s="6"/>
      <c r="E28" s="6"/>
      <c r="F28" s="6"/>
      <c r="G28" s="6"/>
      <c r="H28" s="7"/>
    </row>
    <row r="29" spans="1:8" ht="16.5" thickTop="1" thickBot="1">
      <c r="A29" s="391"/>
      <c r="B29" s="8" t="s">
        <v>35</v>
      </c>
      <c r="C29" s="6"/>
      <c r="D29" s="9"/>
      <c r="E29" s="9"/>
      <c r="F29" s="9"/>
      <c r="G29" s="9"/>
      <c r="H29" s="6"/>
    </row>
    <row r="30" spans="1:8" ht="31.5" thickTop="1" thickBot="1">
      <c r="A30" s="391" t="s">
        <v>32</v>
      </c>
      <c r="B30" s="4" t="s">
        <v>34</v>
      </c>
      <c r="C30" s="6"/>
      <c r="D30" s="9"/>
      <c r="E30" s="9"/>
      <c r="F30" s="9"/>
      <c r="G30" s="9"/>
      <c r="H30" s="6"/>
    </row>
    <row r="31" spans="1:8" ht="16.5" thickTop="1" thickBot="1">
      <c r="A31" s="391"/>
      <c r="B31" s="8" t="s">
        <v>35</v>
      </c>
      <c r="C31" s="9"/>
      <c r="D31" s="9"/>
      <c r="E31" s="9"/>
      <c r="F31" s="9"/>
      <c r="G31" s="9"/>
      <c r="H31" s="6"/>
    </row>
    <row r="32" spans="1:8" ht="16.5" thickTop="1" thickBot="1">
      <c r="A32" s="11"/>
      <c r="B32" s="11"/>
      <c r="C32" s="11"/>
      <c r="D32" s="11"/>
      <c r="E32" s="11"/>
      <c r="F32" s="11"/>
      <c r="G32" s="11"/>
      <c r="H32" s="11"/>
    </row>
    <row r="33" spans="1:8" ht="55.5" customHeight="1" thickTop="1">
      <c r="A33" s="377" t="s">
        <v>11</v>
      </c>
      <c r="B33" s="378"/>
      <c r="C33" s="379" t="s">
        <v>37</v>
      </c>
      <c r="D33" s="380"/>
      <c r="E33" s="380"/>
      <c r="F33" s="380"/>
      <c r="G33" s="380"/>
      <c r="H33" s="381"/>
    </row>
    <row r="34" spans="1:8">
      <c r="A34" s="382" t="s">
        <v>13</v>
      </c>
      <c r="B34" s="383"/>
      <c r="C34" s="369">
        <v>7453019764</v>
      </c>
      <c r="D34" s="369"/>
      <c r="E34" s="369"/>
      <c r="F34" s="369"/>
      <c r="G34" s="369"/>
      <c r="H34" s="370"/>
    </row>
    <row r="35" spans="1:8">
      <c r="A35" s="382" t="s">
        <v>14</v>
      </c>
      <c r="B35" s="383"/>
      <c r="C35" s="369">
        <v>745301001</v>
      </c>
      <c r="D35" s="369"/>
      <c r="E35" s="369"/>
      <c r="F35" s="369"/>
      <c r="G35" s="369"/>
      <c r="H35" s="370"/>
    </row>
    <row r="36" spans="1:8" ht="15.75" thickBot="1">
      <c r="A36" s="367" t="s">
        <v>15</v>
      </c>
      <c r="B36" s="368"/>
      <c r="C36" s="369" t="s">
        <v>16</v>
      </c>
      <c r="D36" s="369"/>
      <c r="E36" s="369"/>
      <c r="F36" s="369"/>
      <c r="G36" s="369"/>
      <c r="H36" s="370"/>
    </row>
    <row r="37" spans="1:8" ht="15.75" thickTop="1">
      <c r="A37" s="371" t="s">
        <v>38</v>
      </c>
      <c r="B37" s="372"/>
      <c r="C37" s="373"/>
      <c r="D37" s="373"/>
      <c r="E37" s="373"/>
      <c r="F37" s="373"/>
      <c r="G37" s="373"/>
      <c r="H37" s="374"/>
    </row>
    <row r="38" spans="1:8">
      <c r="A38" s="355" t="s">
        <v>18</v>
      </c>
      <c r="B38" s="356"/>
      <c r="C38" s="357"/>
      <c r="D38" s="357"/>
      <c r="E38" s="357"/>
      <c r="F38" s="357"/>
      <c r="G38" s="357"/>
      <c r="H38" s="358"/>
    </row>
    <row r="39" spans="1:8">
      <c r="A39" s="355" t="s">
        <v>39</v>
      </c>
      <c r="B39" s="356"/>
      <c r="C39" s="357"/>
      <c r="D39" s="357"/>
      <c r="E39" s="357"/>
      <c r="F39" s="357"/>
      <c r="G39" s="357"/>
      <c r="H39" s="358"/>
    </row>
    <row r="40" spans="1:8" ht="15.75" thickBot="1">
      <c r="A40" s="384" t="s">
        <v>20</v>
      </c>
      <c r="B40" s="385"/>
      <c r="C40" s="386"/>
      <c r="D40" s="386"/>
      <c r="E40" s="386"/>
      <c r="F40" s="386"/>
      <c r="G40" s="386"/>
      <c r="H40" s="387"/>
    </row>
    <row r="41" spans="1:8" ht="16.5" thickTop="1" thickBot="1">
      <c r="A41" s="363" t="s">
        <v>40</v>
      </c>
      <c r="B41" s="363"/>
      <c r="C41" s="388" t="s">
        <v>41</v>
      </c>
      <c r="D41" s="388"/>
      <c r="E41" s="388"/>
      <c r="F41" s="388"/>
      <c r="G41" s="388"/>
      <c r="H41" s="388"/>
    </row>
    <row r="42" spans="1:8" ht="16.5" thickTop="1" thickBot="1">
      <c r="A42" s="11"/>
      <c r="B42" s="11"/>
      <c r="C42" s="11"/>
      <c r="D42" s="11"/>
      <c r="E42" s="11"/>
      <c r="F42" s="11"/>
      <c r="G42" s="11"/>
      <c r="H42" s="11"/>
    </row>
    <row r="43" spans="1:8" ht="57.75" customHeight="1" thickTop="1">
      <c r="A43" s="377" t="s">
        <v>11</v>
      </c>
      <c r="B43" s="378"/>
      <c r="C43" s="379" t="s">
        <v>37</v>
      </c>
      <c r="D43" s="380"/>
      <c r="E43" s="380"/>
      <c r="F43" s="380"/>
      <c r="G43" s="380"/>
      <c r="H43" s="381"/>
    </row>
    <row r="44" spans="1:8">
      <c r="A44" s="382" t="s">
        <v>13</v>
      </c>
      <c r="B44" s="383"/>
      <c r="C44" s="369">
        <v>7453019764</v>
      </c>
      <c r="D44" s="369"/>
      <c r="E44" s="369"/>
      <c r="F44" s="369"/>
      <c r="G44" s="369"/>
      <c r="H44" s="370"/>
    </row>
    <row r="45" spans="1:8">
      <c r="A45" s="382" t="s">
        <v>14</v>
      </c>
      <c r="B45" s="383"/>
      <c r="C45" s="369">
        <v>745301001</v>
      </c>
      <c r="D45" s="369"/>
      <c r="E45" s="369"/>
      <c r="F45" s="369"/>
      <c r="G45" s="369"/>
      <c r="H45" s="370"/>
    </row>
    <row r="46" spans="1:8" ht="15.75" thickBot="1">
      <c r="A46" s="367" t="s">
        <v>15</v>
      </c>
      <c r="B46" s="368"/>
      <c r="C46" s="369" t="s">
        <v>16</v>
      </c>
      <c r="D46" s="369"/>
      <c r="E46" s="369"/>
      <c r="F46" s="369"/>
      <c r="G46" s="369"/>
      <c r="H46" s="370"/>
    </row>
    <row r="47" spans="1:8" ht="15.75" thickTop="1">
      <c r="A47" s="371" t="s">
        <v>42</v>
      </c>
      <c r="B47" s="372"/>
      <c r="C47" s="373"/>
      <c r="D47" s="373"/>
      <c r="E47" s="373"/>
      <c r="F47" s="373"/>
      <c r="G47" s="373"/>
      <c r="H47" s="374"/>
    </row>
    <row r="48" spans="1:8">
      <c r="A48" s="355"/>
      <c r="B48" s="356"/>
      <c r="C48" s="375"/>
      <c r="D48" s="375"/>
      <c r="E48" s="375"/>
      <c r="F48" s="375"/>
      <c r="G48" s="375"/>
      <c r="H48" s="376"/>
    </row>
    <row r="49" spans="1:8">
      <c r="A49" s="355" t="s">
        <v>18</v>
      </c>
      <c r="B49" s="356"/>
      <c r="C49" s="357"/>
      <c r="D49" s="357"/>
      <c r="E49" s="357"/>
      <c r="F49" s="357"/>
      <c r="G49" s="357"/>
      <c r="H49" s="358"/>
    </row>
    <row r="50" spans="1:8">
      <c r="A50" s="355" t="s">
        <v>39</v>
      </c>
      <c r="B50" s="356"/>
      <c r="C50" s="357"/>
      <c r="D50" s="357"/>
      <c r="E50" s="357"/>
      <c r="F50" s="357"/>
      <c r="G50" s="357"/>
      <c r="H50" s="358"/>
    </row>
    <row r="51" spans="1:8" ht="15.75" thickBot="1">
      <c r="A51" s="359" t="s">
        <v>20</v>
      </c>
      <c r="B51" s="360"/>
      <c r="C51" s="361"/>
      <c r="D51" s="361"/>
      <c r="E51" s="361"/>
      <c r="F51" s="361"/>
      <c r="G51" s="361"/>
      <c r="H51" s="362"/>
    </row>
    <row r="52" spans="1:8" ht="16.5" thickTop="1" thickBot="1">
      <c r="A52" s="363" t="s">
        <v>43</v>
      </c>
      <c r="B52" s="363"/>
      <c r="C52" s="364" t="s">
        <v>44</v>
      </c>
      <c r="D52" s="365"/>
      <c r="E52" s="365"/>
      <c r="F52" s="365"/>
      <c r="G52" s="365"/>
      <c r="H52" s="366"/>
    </row>
    <row r="53" spans="1:8" ht="15.75" thickTop="1">
      <c r="A53" s="11"/>
      <c r="B53" s="11"/>
      <c r="C53" s="11"/>
      <c r="D53" s="11"/>
      <c r="E53" s="11"/>
      <c r="F53" s="11"/>
      <c r="G53" s="11"/>
      <c r="H53" s="11"/>
    </row>
    <row r="54" spans="1:8">
      <c r="A54" s="354" t="s">
        <v>45</v>
      </c>
      <c r="B54" s="354"/>
      <c r="C54" s="354"/>
      <c r="D54" s="354"/>
      <c r="E54" s="354"/>
      <c r="F54" s="354"/>
      <c r="G54" s="354"/>
      <c r="H54" s="354"/>
    </row>
    <row r="55" spans="1:8">
      <c r="A55" s="354" t="s">
        <v>46</v>
      </c>
      <c r="B55" s="354"/>
      <c r="C55" s="354"/>
      <c r="D55" s="354"/>
      <c r="E55" s="354"/>
      <c r="F55" s="354"/>
      <c r="G55" s="354"/>
      <c r="H55" s="354"/>
    </row>
  </sheetData>
  <mergeCells count="69">
    <mergeCell ref="A1:H2"/>
    <mergeCell ref="A4:H4"/>
    <mergeCell ref="A6:B6"/>
    <mergeCell ref="C6:H6"/>
    <mergeCell ref="A7:B7"/>
    <mergeCell ref="C7:H7"/>
    <mergeCell ref="A8:B8"/>
    <mergeCell ref="C8:H8"/>
    <mergeCell ref="A9:B9"/>
    <mergeCell ref="C9:H9"/>
    <mergeCell ref="A10:B11"/>
    <mergeCell ref="C10:H11"/>
    <mergeCell ref="A18:A19"/>
    <mergeCell ref="A12:B12"/>
    <mergeCell ref="C12:H12"/>
    <mergeCell ref="A13:B13"/>
    <mergeCell ref="C13:H13"/>
    <mergeCell ref="A14:B14"/>
    <mergeCell ref="C14:H14"/>
    <mergeCell ref="A15:H15"/>
    <mergeCell ref="A16:B17"/>
    <mergeCell ref="C16:C17"/>
    <mergeCell ref="D16:G16"/>
    <mergeCell ref="H16:H17"/>
    <mergeCell ref="A35:B35"/>
    <mergeCell ref="C35:H35"/>
    <mergeCell ref="A20:A21"/>
    <mergeCell ref="A22:H22"/>
    <mergeCell ref="A23:A24"/>
    <mergeCell ref="A25:A26"/>
    <mergeCell ref="A27:H27"/>
    <mergeCell ref="A28:A29"/>
    <mergeCell ref="A30:A31"/>
    <mergeCell ref="A33:B33"/>
    <mergeCell ref="C33:H33"/>
    <mergeCell ref="A34:B34"/>
    <mergeCell ref="C34:H34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3:B43"/>
    <mergeCell ref="C43:H43"/>
    <mergeCell ref="A44:B44"/>
    <mergeCell ref="C44:H44"/>
    <mergeCell ref="A45:B45"/>
    <mergeCell ref="C45:H45"/>
    <mergeCell ref="A46:B46"/>
    <mergeCell ref="C46:H46"/>
    <mergeCell ref="A47:B48"/>
    <mergeCell ref="C47:H48"/>
    <mergeCell ref="A49:B49"/>
    <mergeCell ref="C49:H49"/>
    <mergeCell ref="A54:H54"/>
    <mergeCell ref="A55:H55"/>
    <mergeCell ref="A50:B50"/>
    <mergeCell ref="C50:H50"/>
    <mergeCell ref="A51:B51"/>
    <mergeCell ref="C51:H51"/>
    <mergeCell ref="A52:B52"/>
    <mergeCell ref="C52:H52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4" workbookViewId="0">
      <selection activeCell="K12" sqref="K12"/>
    </sheetView>
  </sheetViews>
  <sheetFormatPr defaultRowHeight="15"/>
  <cols>
    <col min="2" max="2" width="21.85546875" customWidth="1"/>
    <col min="3" max="3" width="16" customWidth="1"/>
    <col min="4" max="4" width="19.28515625" customWidth="1"/>
    <col min="5" max="5" width="13.140625" customWidth="1"/>
    <col min="6" max="6" width="12.42578125" customWidth="1"/>
    <col min="8" max="8" width="15.28515625" customWidth="1"/>
    <col min="9" max="9" width="14.42578125" customWidth="1"/>
  </cols>
  <sheetData>
    <row r="1" spans="1:9" ht="25.5">
      <c r="A1" s="223" t="s">
        <v>277</v>
      </c>
    </row>
    <row r="4" spans="1:9" ht="18">
      <c r="A4" s="510" t="s">
        <v>471</v>
      </c>
      <c r="B4" s="510"/>
      <c r="C4" s="510"/>
      <c r="D4" s="510"/>
      <c r="E4" s="510"/>
      <c r="F4" s="510"/>
      <c r="G4" s="487"/>
      <c r="H4" s="487"/>
    </row>
    <row r="6" spans="1:9">
      <c r="A6" s="224"/>
      <c r="B6" s="224" t="s">
        <v>427</v>
      </c>
      <c r="C6" s="224"/>
      <c r="D6" s="224"/>
      <c r="E6" s="224"/>
      <c r="F6" s="224"/>
      <c r="G6" s="224"/>
      <c r="H6" s="224"/>
    </row>
    <row r="7" spans="1:9" ht="36.75">
      <c r="A7" s="251" t="s">
        <v>278</v>
      </c>
      <c r="B7" s="225" t="s">
        <v>403</v>
      </c>
      <c r="C7" s="226" t="s">
        <v>428</v>
      </c>
      <c r="D7" s="225" t="s">
        <v>429</v>
      </c>
      <c r="E7" s="226" t="s">
        <v>406</v>
      </c>
      <c r="F7" s="227" t="s">
        <v>430</v>
      </c>
      <c r="G7" s="225" t="s">
        <v>431</v>
      </c>
      <c r="H7" s="228" t="s">
        <v>432</v>
      </c>
    </row>
    <row r="8" spans="1:9">
      <c r="A8" s="252">
        <v>1</v>
      </c>
      <c r="B8" s="270" t="s">
        <v>472</v>
      </c>
      <c r="C8" s="271">
        <v>43861</v>
      </c>
      <c r="D8" s="263">
        <v>1013333.28</v>
      </c>
      <c r="E8" s="272">
        <v>202666.66</v>
      </c>
      <c r="F8" s="243">
        <v>1215999.94</v>
      </c>
      <c r="G8" s="268">
        <v>4126.79</v>
      </c>
      <c r="H8" s="273">
        <v>245.55</v>
      </c>
      <c r="I8" s="283">
        <f>G8*H8</f>
        <v>1013333.2845000001</v>
      </c>
    </row>
    <row r="9" spans="1:9">
      <c r="A9" s="230">
        <v>2</v>
      </c>
      <c r="B9" s="270" t="s">
        <v>473</v>
      </c>
      <c r="C9" s="271">
        <v>43890</v>
      </c>
      <c r="D9" s="263">
        <v>1110576.96</v>
      </c>
      <c r="E9" s="272">
        <v>222115.39</v>
      </c>
      <c r="F9" s="243">
        <v>1332692.3500000001</v>
      </c>
      <c r="G9" s="268">
        <f>G8</f>
        <v>4126.79</v>
      </c>
      <c r="H9" s="273">
        <v>269.11399999999998</v>
      </c>
      <c r="I9" s="283">
        <f t="shared" ref="I9:I19" si="0">G9*H9</f>
        <v>1110576.9640599999</v>
      </c>
    </row>
    <row r="10" spans="1:9">
      <c r="A10" s="197">
        <v>3</v>
      </c>
      <c r="B10" s="270" t="s">
        <v>474</v>
      </c>
      <c r="C10" s="271">
        <v>43921</v>
      </c>
      <c r="D10" s="263">
        <v>705363.33</v>
      </c>
      <c r="E10" s="272">
        <v>141072.67000000001</v>
      </c>
      <c r="F10" s="243">
        <v>846436</v>
      </c>
      <c r="G10" s="268">
        <f>G8</f>
        <v>4126.79</v>
      </c>
      <c r="H10" s="273">
        <v>170.923</v>
      </c>
      <c r="I10" s="283">
        <f t="shared" si="0"/>
        <v>705363.32716999995</v>
      </c>
    </row>
    <row r="11" spans="1:9">
      <c r="A11" s="197">
        <v>4</v>
      </c>
      <c r="B11" s="270" t="s">
        <v>475</v>
      </c>
      <c r="C11" s="271">
        <v>43951</v>
      </c>
      <c r="D11" s="263">
        <v>446741.52</v>
      </c>
      <c r="E11" s="272">
        <v>89348.3</v>
      </c>
      <c r="F11" s="243">
        <v>536089.81999999995</v>
      </c>
      <c r="G11" s="268">
        <f>G8</f>
        <v>4126.79</v>
      </c>
      <c r="H11" s="273">
        <v>108.254</v>
      </c>
      <c r="I11" s="283">
        <f t="shared" si="0"/>
        <v>446741.52466</v>
      </c>
    </row>
    <row r="12" spans="1:9">
      <c r="A12" s="197">
        <v>5</v>
      </c>
      <c r="B12" s="270" t="s">
        <v>476</v>
      </c>
      <c r="C12" s="271">
        <v>43982</v>
      </c>
      <c r="D12" s="263">
        <v>86443.87</v>
      </c>
      <c r="E12" s="272">
        <v>17288.77</v>
      </c>
      <c r="F12" s="243">
        <v>103732.64</v>
      </c>
      <c r="G12" s="268">
        <f>G8</f>
        <v>4126.79</v>
      </c>
      <c r="H12" s="273">
        <v>20.946999999999999</v>
      </c>
      <c r="I12" s="283">
        <f t="shared" si="0"/>
        <v>86443.870129999996</v>
      </c>
    </row>
    <row r="13" spans="1:9">
      <c r="A13" s="197">
        <v>6</v>
      </c>
      <c r="B13" s="270" t="s">
        <v>477</v>
      </c>
      <c r="C13" s="271">
        <v>44012</v>
      </c>
      <c r="D13" s="263">
        <v>21946.27</v>
      </c>
      <c r="E13" s="272">
        <v>4389.25</v>
      </c>
      <c r="F13" s="243">
        <v>26335.52</v>
      </c>
      <c r="G13" s="268">
        <f>G8</f>
        <v>4126.79</v>
      </c>
      <c r="H13" s="273">
        <v>5.3179999999999996</v>
      </c>
      <c r="I13" s="283">
        <f t="shared" si="0"/>
        <v>21946.269219999998</v>
      </c>
    </row>
    <row r="14" spans="1:9">
      <c r="A14" s="197">
        <v>7</v>
      </c>
      <c r="B14" s="270" t="s">
        <v>478</v>
      </c>
      <c r="C14" s="271">
        <v>44043</v>
      </c>
      <c r="D14" s="263">
        <v>55410.41</v>
      </c>
      <c r="E14" s="272">
        <v>11082.08</v>
      </c>
      <c r="F14" s="243">
        <v>66492.490000000005</v>
      </c>
      <c r="G14" s="268">
        <f>G8</f>
        <v>4126.79</v>
      </c>
      <c r="H14" s="273">
        <v>13.427</v>
      </c>
      <c r="I14" s="283">
        <f t="shared" si="0"/>
        <v>55410.409329999995</v>
      </c>
    </row>
    <row r="15" spans="1:9">
      <c r="A15" s="197">
        <v>8</v>
      </c>
      <c r="B15" s="270" t="s">
        <v>479</v>
      </c>
      <c r="C15" s="271">
        <v>44074</v>
      </c>
      <c r="D15" s="263">
        <v>100884.71</v>
      </c>
      <c r="E15" s="272">
        <v>20176.939999999999</v>
      </c>
      <c r="F15" s="243">
        <v>121061.65</v>
      </c>
      <c r="G15" s="268">
        <v>4250.82</v>
      </c>
      <c r="H15" s="273">
        <v>23.733000000000001</v>
      </c>
      <c r="I15" s="283">
        <f t="shared" si="0"/>
        <v>100884.71106</v>
      </c>
    </row>
    <row r="16" spans="1:9">
      <c r="A16" s="285">
        <v>9</v>
      </c>
      <c r="B16" s="286" t="s">
        <v>480</v>
      </c>
      <c r="C16" s="287">
        <v>44104</v>
      </c>
      <c r="D16" s="263">
        <v>172583.29</v>
      </c>
      <c r="E16" s="272">
        <v>34516.660000000003</v>
      </c>
      <c r="F16" s="243">
        <v>207099.95</v>
      </c>
      <c r="G16" s="268">
        <f>G15</f>
        <v>4250.82</v>
      </c>
      <c r="H16" s="273">
        <v>40.6</v>
      </c>
      <c r="I16" s="283">
        <f t="shared" si="0"/>
        <v>172583.29199999999</v>
      </c>
    </row>
    <row r="17" spans="1:9">
      <c r="A17" s="252">
        <v>10</v>
      </c>
      <c r="B17" s="288" t="s">
        <v>481</v>
      </c>
      <c r="C17" s="271">
        <v>44135</v>
      </c>
      <c r="D17" s="268">
        <v>607654.72</v>
      </c>
      <c r="E17" s="272">
        <v>121530.94</v>
      </c>
      <c r="F17" s="243">
        <v>729185.66</v>
      </c>
      <c r="G17" s="268">
        <f>G15</f>
        <v>4250.82</v>
      </c>
      <c r="H17" s="273">
        <v>142.94999999999999</v>
      </c>
      <c r="I17" s="283">
        <f t="shared" si="0"/>
        <v>607654.71899999992</v>
      </c>
    </row>
    <row r="18" spans="1:9">
      <c r="A18" s="252">
        <v>11</v>
      </c>
      <c r="B18" s="288" t="s">
        <v>482</v>
      </c>
      <c r="C18" s="287">
        <v>44165</v>
      </c>
      <c r="D18" s="268">
        <v>1236822.8400000001</v>
      </c>
      <c r="E18" s="272">
        <v>247364.57</v>
      </c>
      <c r="F18" s="243">
        <v>1484187.41</v>
      </c>
      <c r="G18" s="268">
        <f>G15</f>
        <v>4250.82</v>
      </c>
      <c r="H18" s="273">
        <v>290.96100000000001</v>
      </c>
      <c r="I18" s="283">
        <f t="shared" si="0"/>
        <v>1236822.8380199999</v>
      </c>
    </row>
    <row r="19" spans="1:9">
      <c r="A19" s="252">
        <v>12</v>
      </c>
      <c r="B19" s="288" t="s">
        <v>483</v>
      </c>
      <c r="C19" s="271">
        <v>44196</v>
      </c>
      <c r="D19" s="268">
        <v>1405469.87</v>
      </c>
      <c r="E19" s="272">
        <v>281093.96999999997</v>
      </c>
      <c r="F19" s="243">
        <v>1686563.8400000001</v>
      </c>
      <c r="G19" s="268">
        <f>G15</f>
        <v>4250.82</v>
      </c>
      <c r="H19" s="273">
        <v>330.63499999999999</v>
      </c>
      <c r="I19" s="283">
        <f t="shared" si="0"/>
        <v>1405469.8706999999</v>
      </c>
    </row>
    <row r="20" spans="1:9">
      <c r="A20" s="252"/>
      <c r="B20" s="289" t="s">
        <v>410</v>
      </c>
      <c r="C20" s="252"/>
      <c r="D20" s="284">
        <f>SUM(D8:D19)</f>
        <v>6963231.0700000003</v>
      </c>
      <c r="E20" s="229"/>
      <c r="F20" s="229">
        <f>SUM(F8:F19)</f>
        <v>8355877.2700000005</v>
      </c>
      <c r="G20" s="199"/>
      <c r="H20" s="233">
        <f>SUM(H8:H19)</f>
        <v>1662.412</v>
      </c>
    </row>
    <row r="21" spans="1:9">
      <c r="A21" s="234"/>
      <c r="B21" s="234"/>
      <c r="C21" s="235"/>
      <c r="D21" s="236"/>
      <c r="E21" s="236"/>
      <c r="F21" s="237"/>
      <c r="G21" s="238"/>
      <c r="H21" s="239"/>
    </row>
    <row r="22" spans="1:9">
      <c r="A22" s="514" t="s">
        <v>433</v>
      </c>
      <c r="B22" s="514"/>
      <c r="C22" s="514"/>
      <c r="D22" s="514"/>
      <c r="E22" s="514"/>
      <c r="F22" s="514"/>
      <c r="G22" s="224"/>
      <c r="H22" s="239"/>
    </row>
    <row r="23" spans="1:9" ht="36.75">
      <c r="A23" s="240" t="s">
        <v>278</v>
      </c>
      <c r="B23" s="225" t="s">
        <v>403</v>
      </c>
      <c r="C23" s="225" t="s">
        <v>428</v>
      </c>
      <c r="D23" s="226" t="s">
        <v>429</v>
      </c>
      <c r="E23" s="225" t="s">
        <v>406</v>
      </c>
      <c r="F23" s="241" t="s">
        <v>430</v>
      </c>
      <c r="G23" s="225" t="s">
        <v>434</v>
      </c>
      <c r="H23" s="242" t="s">
        <v>432</v>
      </c>
    </row>
    <row r="24" spans="1:9">
      <c r="A24" s="197">
        <v>1</v>
      </c>
      <c r="B24" s="307">
        <v>566</v>
      </c>
      <c r="C24" s="271">
        <v>43861</v>
      </c>
      <c r="D24" s="263">
        <v>91175.17</v>
      </c>
      <c r="E24" s="272">
        <v>18235.04</v>
      </c>
      <c r="F24" s="243">
        <v>109410.21</v>
      </c>
      <c r="G24" s="260">
        <v>371.31</v>
      </c>
      <c r="H24" s="273">
        <v>245.55</v>
      </c>
      <c r="I24" s="283"/>
    </row>
    <row r="25" spans="1:9">
      <c r="A25" s="230">
        <v>2</v>
      </c>
      <c r="B25" s="260">
        <v>2640</v>
      </c>
      <c r="C25" s="271">
        <v>43890</v>
      </c>
      <c r="D25" s="263">
        <v>99924.72</v>
      </c>
      <c r="E25" s="272">
        <v>19984.939999999999</v>
      </c>
      <c r="F25" s="243">
        <v>119909.66</v>
      </c>
      <c r="G25" s="260">
        <f>G24</f>
        <v>371.31</v>
      </c>
      <c r="H25" s="273">
        <v>269.11399999999998</v>
      </c>
      <c r="I25" s="283"/>
    </row>
    <row r="26" spans="1:9">
      <c r="A26" s="197">
        <v>3</v>
      </c>
      <c r="B26" s="260">
        <v>4395</v>
      </c>
      <c r="C26" s="271">
        <v>43921</v>
      </c>
      <c r="D26" s="263">
        <v>63465.42</v>
      </c>
      <c r="E26" s="272">
        <v>12693.09</v>
      </c>
      <c r="F26" s="243">
        <v>76158.509999999995</v>
      </c>
      <c r="G26" s="260">
        <f>G24</f>
        <v>371.31</v>
      </c>
      <c r="H26" s="273">
        <v>170.923</v>
      </c>
      <c r="I26" s="283"/>
    </row>
    <row r="27" spans="1:9">
      <c r="A27" s="197">
        <v>4</v>
      </c>
      <c r="B27" s="260">
        <v>6785</v>
      </c>
      <c r="C27" s="271">
        <v>43951</v>
      </c>
      <c r="D27" s="263">
        <v>40195.79</v>
      </c>
      <c r="E27" s="272">
        <v>8039.16</v>
      </c>
      <c r="F27" s="243">
        <v>48234.95</v>
      </c>
      <c r="G27" s="260">
        <f>G24</f>
        <v>371.31</v>
      </c>
      <c r="H27" s="273">
        <v>108.254</v>
      </c>
      <c r="I27" s="283"/>
    </row>
    <row r="28" spans="1:9">
      <c r="A28" s="230">
        <v>5</v>
      </c>
      <c r="B28" s="260">
        <v>7879</v>
      </c>
      <c r="C28" s="271">
        <v>43982</v>
      </c>
      <c r="D28" s="263">
        <v>7777.83</v>
      </c>
      <c r="E28" s="272">
        <v>1555.56</v>
      </c>
      <c r="F28" s="243">
        <v>9333.39</v>
      </c>
      <c r="G28" s="260">
        <f>G24</f>
        <v>371.31</v>
      </c>
      <c r="H28" s="273">
        <v>20.946999999999999</v>
      </c>
      <c r="I28" s="283"/>
    </row>
    <row r="29" spans="1:9">
      <c r="A29" s="197">
        <v>6</v>
      </c>
      <c r="B29" s="260">
        <v>9969</v>
      </c>
      <c r="C29" s="271">
        <v>44012</v>
      </c>
      <c r="D29" s="272">
        <v>1974.63</v>
      </c>
      <c r="E29" s="274">
        <v>394.93</v>
      </c>
      <c r="F29" s="243">
        <v>2369.56</v>
      </c>
      <c r="G29" s="260">
        <f>G24</f>
        <v>371.31</v>
      </c>
      <c r="H29" s="273">
        <v>5.3179999999999996</v>
      </c>
      <c r="I29" s="283"/>
    </row>
    <row r="30" spans="1:9">
      <c r="A30" s="197">
        <v>7</v>
      </c>
      <c r="B30" s="260">
        <v>11758</v>
      </c>
      <c r="C30" s="271">
        <v>44043</v>
      </c>
      <c r="D30" s="275">
        <v>5123.88</v>
      </c>
      <c r="E30" s="275">
        <v>1024.78</v>
      </c>
      <c r="F30" s="243">
        <v>6148.66</v>
      </c>
      <c r="G30" s="260">
        <v>381.61</v>
      </c>
      <c r="H30" s="273">
        <v>13.427</v>
      </c>
      <c r="I30" s="283"/>
    </row>
    <row r="31" spans="1:9">
      <c r="A31" s="230">
        <v>8</v>
      </c>
      <c r="B31" s="260">
        <v>12668</v>
      </c>
      <c r="C31" s="271">
        <v>44074</v>
      </c>
      <c r="D31" s="263">
        <v>9056.75</v>
      </c>
      <c r="E31" s="272">
        <v>1811.35</v>
      </c>
      <c r="F31" s="243">
        <v>10868.1</v>
      </c>
      <c r="G31" s="260">
        <v>381.61</v>
      </c>
      <c r="H31" s="273">
        <v>23.733000000000001</v>
      </c>
      <c r="I31" s="283"/>
    </row>
    <row r="32" spans="1:9">
      <c r="A32" s="197">
        <v>9</v>
      </c>
      <c r="B32" s="260">
        <v>14146</v>
      </c>
      <c r="C32" s="287">
        <v>44104</v>
      </c>
      <c r="D32" s="263">
        <v>15493.37</v>
      </c>
      <c r="E32" s="272">
        <v>3098.67</v>
      </c>
      <c r="F32" s="243">
        <v>18592.04</v>
      </c>
      <c r="G32" s="260">
        <f>G31</f>
        <v>381.61</v>
      </c>
      <c r="H32" s="273">
        <v>40.6</v>
      </c>
      <c r="I32" s="283"/>
    </row>
    <row r="33" spans="1:9">
      <c r="A33" s="197">
        <v>10</v>
      </c>
      <c r="B33" s="260">
        <v>15930</v>
      </c>
      <c r="C33" s="271">
        <v>44135</v>
      </c>
      <c r="D33" s="263">
        <v>54551.15</v>
      </c>
      <c r="E33" s="272">
        <v>10910.23</v>
      </c>
      <c r="F33" s="243">
        <v>65461.38</v>
      </c>
      <c r="G33" s="260">
        <f>G31</f>
        <v>381.61</v>
      </c>
      <c r="H33" s="273">
        <v>142.94999999999999</v>
      </c>
      <c r="I33" s="283"/>
    </row>
    <row r="34" spans="1:9">
      <c r="A34" s="231">
        <v>11</v>
      </c>
      <c r="B34" s="260">
        <v>17977</v>
      </c>
      <c r="C34" s="287">
        <v>44165</v>
      </c>
      <c r="D34" s="263">
        <v>111033.63</v>
      </c>
      <c r="E34" s="272">
        <v>22206.720000000001</v>
      </c>
      <c r="F34" s="243">
        <v>133240.35</v>
      </c>
      <c r="G34" s="260">
        <f>G32</f>
        <v>381.61</v>
      </c>
      <c r="H34" s="273">
        <v>290.96100000000001</v>
      </c>
      <c r="I34" s="283"/>
    </row>
    <row r="35" spans="1:9">
      <c r="A35" s="253">
        <v>12</v>
      </c>
      <c r="B35" s="260">
        <v>20106</v>
      </c>
      <c r="C35" s="271">
        <v>44196</v>
      </c>
      <c r="D35" s="263">
        <v>126173.62</v>
      </c>
      <c r="E35" s="272">
        <v>25234.720000000001</v>
      </c>
      <c r="F35" s="243">
        <v>151408.34</v>
      </c>
      <c r="G35" s="260">
        <f>G31</f>
        <v>381.61</v>
      </c>
      <c r="H35" s="273">
        <v>330.63499999999999</v>
      </c>
      <c r="I35" s="283"/>
    </row>
    <row r="36" spans="1:9">
      <c r="A36" s="254"/>
      <c r="B36" s="232" t="s">
        <v>410</v>
      </c>
      <c r="C36" s="197"/>
      <c r="D36" s="243">
        <f>SUM(D24:D35)</f>
        <v>625945.96</v>
      </c>
      <c r="E36" s="229"/>
      <c r="F36" s="229">
        <f>SUM(F24:F35)</f>
        <v>751135.14999999991</v>
      </c>
      <c r="G36" s="197"/>
      <c r="H36" s="233">
        <f>SUM(H24:H35)</f>
        <v>1662.412</v>
      </c>
    </row>
    <row r="37" spans="1:9">
      <c r="A37" s="235"/>
      <c r="B37" s="244"/>
      <c r="C37" s="235"/>
      <c r="D37" s="235"/>
      <c r="E37" s="235"/>
      <c r="F37" s="235"/>
      <c r="G37" s="235"/>
      <c r="H37" s="245"/>
    </row>
    <row r="38" spans="1:9">
      <c r="A38" s="246"/>
      <c r="B38" s="246" t="s">
        <v>505</v>
      </c>
      <c r="C38" s="247"/>
      <c r="D38" s="248">
        <f>D20+D36</f>
        <v>7589177.0300000003</v>
      </c>
      <c r="E38" s="246"/>
      <c r="F38" s="249">
        <f>F20+F36</f>
        <v>9107012.4199999999</v>
      </c>
      <c r="G38" s="249"/>
      <c r="H38" s="250"/>
    </row>
  </sheetData>
  <mergeCells count="2">
    <mergeCell ref="A4:H4"/>
    <mergeCell ref="A22:F22"/>
  </mergeCells>
  <pageMargins left="0.70866141732283472" right="0.70866141732283472" top="0" bottom="0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topLeftCell="A7" workbookViewId="0">
      <selection activeCell="G16" sqref="G16"/>
    </sheetView>
  </sheetViews>
  <sheetFormatPr defaultRowHeight="15"/>
  <cols>
    <col min="2" max="2" width="34.28515625" customWidth="1"/>
    <col min="4" max="4" width="44.42578125" customWidth="1"/>
  </cols>
  <sheetData>
    <row r="1" spans="1:4" ht="47.25" customHeight="1">
      <c r="A1" s="433" t="s">
        <v>48</v>
      </c>
      <c r="B1" s="434"/>
      <c r="C1" s="434"/>
      <c r="D1" s="434"/>
    </row>
    <row r="2" spans="1:4" ht="15.75" thickBot="1">
      <c r="A2" s="11"/>
      <c r="B2" s="11"/>
      <c r="C2" s="11"/>
      <c r="D2" s="11"/>
    </row>
    <row r="3" spans="1:4" ht="60" customHeight="1" thickTop="1">
      <c r="A3" s="423" t="s">
        <v>11</v>
      </c>
      <c r="B3" s="424"/>
      <c r="C3" s="379" t="s">
        <v>12</v>
      </c>
      <c r="D3" s="381"/>
    </row>
    <row r="4" spans="1:4">
      <c r="A4" s="410" t="s">
        <v>49</v>
      </c>
      <c r="B4" s="411"/>
      <c r="C4" s="416">
        <v>7453019764</v>
      </c>
      <c r="D4" s="417"/>
    </row>
    <row r="5" spans="1:4">
      <c r="A5" s="410" t="s">
        <v>14</v>
      </c>
      <c r="B5" s="411"/>
      <c r="C5" s="416">
        <v>745301001</v>
      </c>
      <c r="D5" s="417"/>
    </row>
    <row r="6" spans="1:4" ht="16.5" customHeight="1" thickBot="1">
      <c r="A6" s="410" t="s">
        <v>50</v>
      </c>
      <c r="B6" s="411"/>
      <c r="C6" s="429" t="s">
        <v>51</v>
      </c>
      <c r="D6" s="430"/>
    </row>
    <row r="7" spans="1:4" ht="50.25" customHeight="1" thickTop="1" thickBot="1">
      <c r="A7" s="371" t="s">
        <v>17</v>
      </c>
      <c r="B7" s="372"/>
      <c r="C7" s="431" t="s">
        <v>515</v>
      </c>
      <c r="D7" s="432"/>
    </row>
    <row r="8" spans="1:4" ht="57.75" customHeight="1" thickTop="1">
      <c r="A8" s="408" t="s">
        <v>18</v>
      </c>
      <c r="B8" s="409"/>
      <c r="C8" s="379" t="s">
        <v>12</v>
      </c>
      <c r="D8" s="381"/>
    </row>
    <row r="9" spans="1:4">
      <c r="A9" s="410" t="s">
        <v>52</v>
      </c>
      <c r="B9" s="411"/>
      <c r="C9" s="375" t="s">
        <v>449</v>
      </c>
      <c r="D9" s="376"/>
    </row>
    <row r="10" spans="1:4" ht="15.75" thickBot="1">
      <c r="A10" s="425" t="s">
        <v>20</v>
      </c>
      <c r="B10" s="426"/>
      <c r="C10" s="427" t="s">
        <v>381</v>
      </c>
      <c r="D10" s="428"/>
    </row>
    <row r="11" spans="1:4" ht="16.5" thickTop="1" thickBot="1">
      <c r="A11" s="412" t="s">
        <v>53</v>
      </c>
      <c r="B11" s="412"/>
      <c r="C11" s="412" t="s">
        <v>54</v>
      </c>
      <c r="D11" s="412"/>
    </row>
    <row r="12" spans="1:4" ht="16.5" thickTop="1" thickBot="1">
      <c r="A12" s="363" t="s">
        <v>382</v>
      </c>
      <c r="B12" s="363"/>
      <c r="C12" s="413" t="s">
        <v>514</v>
      </c>
      <c r="D12" s="402"/>
    </row>
    <row r="13" spans="1:4" ht="16.5" thickTop="1" thickBot="1">
      <c r="A13" s="363"/>
      <c r="B13" s="363"/>
      <c r="C13" s="414"/>
      <c r="D13" s="415"/>
    </row>
    <row r="14" spans="1:4" ht="16.5" thickTop="1" thickBot="1">
      <c r="A14" s="11"/>
      <c r="B14" s="11"/>
      <c r="C14" s="11"/>
      <c r="D14" s="11"/>
    </row>
    <row r="15" spans="1:4" ht="57.75" customHeight="1" thickTop="1">
      <c r="A15" s="423" t="s">
        <v>11</v>
      </c>
      <c r="B15" s="424"/>
      <c r="C15" s="379" t="s">
        <v>12</v>
      </c>
      <c r="D15" s="381"/>
    </row>
    <row r="16" spans="1:4">
      <c r="A16" s="410" t="s">
        <v>49</v>
      </c>
      <c r="B16" s="411"/>
      <c r="C16" s="416">
        <v>7453019764</v>
      </c>
      <c r="D16" s="417"/>
    </row>
    <row r="17" spans="1:4">
      <c r="A17" s="410" t="s">
        <v>14</v>
      </c>
      <c r="B17" s="411"/>
      <c r="C17" s="416">
        <v>745301001</v>
      </c>
      <c r="D17" s="417"/>
    </row>
    <row r="18" spans="1:4">
      <c r="A18" s="410" t="s">
        <v>50</v>
      </c>
      <c r="B18" s="411"/>
      <c r="C18" s="416" t="s">
        <v>51</v>
      </c>
      <c r="D18" s="418"/>
    </row>
    <row r="19" spans="1:4">
      <c r="A19" s="419" t="s">
        <v>55</v>
      </c>
      <c r="B19" s="420"/>
      <c r="C19" s="421"/>
      <c r="D19" s="422"/>
    </row>
    <row r="20" spans="1:4">
      <c r="A20" s="408" t="s">
        <v>18</v>
      </c>
      <c r="B20" s="409"/>
      <c r="C20" s="375"/>
      <c r="D20" s="376"/>
    </row>
    <row r="21" spans="1:4">
      <c r="A21" s="410" t="s">
        <v>56</v>
      </c>
      <c r="B21" s="411"/>
      <c r="C21" s="375"/>
      <c r="D21" s="376"/>
    </row>
    <row r="22" spans="1:4" ht="15.75" thickBot="1">
      <c r="A22" s="410" t="s">
        <v>20</v>
      </c>
      <c r="B22" s="411"/>
      <c r="C22" s="375"/>
      <c r="D22" s="376"/>
    </row>
    <row r="23" spans="1:4" ht="16.5" thickTop="1" thickBot="1">
      <c r="A23" s="412" t="s">
        <v>53</v>
      </c>
      <c r="B23" s="412"/>
      <c r="C23" s="412" t="s">
        <v>54</v>
      </c>
      <c r="D23" s="412"/>
    </row>
    <row r="24" spans="1:4" ht="16.5" thickTop="1" thickBot="1">
      <c r="A24" s="363" t="s">
        <v>383</v>
      </c>
      <c r="B24" s="363"/>
      <c r="C24" s="413" t="s">
        <v>384</v>
      </c>
      <c r="D24" s="402"/>
    </row>
    <row r="25" spans="1:4" ht="16.5" thickTop="1" thickBot="1">
      <c r="A25" s="363"/>
      <c r="B25" s="363"/>
      <c r="C25" s="414"/>
      <c r="D25" s="415"/>
    </row>
    <row r="26" spans="1:4" ht="15.75" thickTop="1">
      <c r="A26" s="11"/>
      <c r="B26" s="11"/>
      <c r="C26" s="11"/>
      <c r="D26" s="11"/>
    </row>
    <row r="27" spans="1:4" ht="38.25" customHeight="1">
      <c r="A27" s="354" t="s">
        <v>45</v>
      </c>
      <c r="B27" s="354"/>
      <c r="C27" s="354"/>
      <c r="D27" s="354"/>
    </row>
    <row r="28" spans="1:4" ht="84" customHeight="1">
      <c r="A28" s="354" t="s">
        <v>46</v>
      </c>
      <c r="B28" s="354"/>
      <c r="C28" s="354"/>
      <c r="D28" s="354"/>
    </row>
  </sheetData>
  <mergeCells count="43">
    <mergeCell ref="A5:B5"/>
    <mergeCell ref="C5:D5"/>
    <mergeCell ref="A1:D1"/>
    <mergeCell ref="A3:B3"/>
    <mergeCell ref="C3:D3"/>
    <mergeCell ref="A4:B4"/>
    <mergeCell ref="C4:D4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3"/>
    <mergeCell ref="C12:D13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8:D28"/>
    <mergeCell ref="A20:B20"/>
    <mergeCell ref="C20:D20"/>
    <mergeCell ref="A21:B21"/>
    <mergeCell ref="C21:D21"/>
    <mergeCell ref="A22:B22"/>
    <mergeCell ref="C22:D22"/>
    <mergeCell ref="A23:B23"/>
    <mergeCell ref="C23:D23"/>
    <mergeCell ref="A24:B25"/>
    <mergeCell ref="C24:D25"/>
    <mergeCell ref="A27:D27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6"/>
  <sheetViews>
    <sheetView topLeftCell="A13" workbookViewId="0">
      <selection activeCell="I41" sqref="I41"/>
    </sheetView>
  </sheetViews>
  <sheetFormatPr defaultRowHeight="15"/>
  <cols>
    <col min="1" max="1" width="40.5703125" customWidth="1"/>
    <col min="2" max="2" width="51.5703125" customWidth="1"/>
  </cols>
  <sheetData>
    <row r="1" spans="1:2" ht="43.5" customHeight="1">
      <c r="A1" s="435" t="s">
        <v>57</v>
      </c>
      <c r="B1" s="435"/>
    </row>
    <row r="2" spans="1:2" ht="18" customHeight="1" thickBot="1">
      <c r="A2" s="23"/>
      <c r="B2" s="23"/>
    </row>
    <row r="3" spans="1:2" ht="71.25" customHeight="1" thickTop="1">
      <c r="A3" s="12" t="s">
        <v>11</v>
      </c>
      <c r="B3" s="13" t="s">
        <v>12</v>
      </c>
    </row>
    <row r="4" spans="1:2">
      <c r="A4" s="14" t="s">
        <v>13</v>
      </c>
      <c r="B4" s="15">
        <v>7453019764</v>
      </c>
    </row>
    <row r="5" spans="1:2">
      <c r="A5" s="14" t="s">
        <v>14</v>
      </c>
      <c r="B5" s="15">
        <v>745301001</v>
      </c>
    </row>
    <row r="6" spans="1:2" ht="26.25" thickBot="1">
      <c r="A6" s="14" t="s">
        <v>50</v>
      </c>
      <c r="B6" s="15" t="s">
        <v>58</v>
      </c>
    </row>
    <row r="7" spans="1:2" ht="76.5" customHeight="1" thickTop="1" thickBot="1">
      <c r="A7" s="16" t="s">
        <v>59</v>
      </c>
      <c r="B7" s="24" t="s">
        <v>63</v>
      </c>
    </row>
    <row r="8" spans="1:2" ht="31.5" customHeight="1" thickTop="1" thickBot="1">
      <c r="A8" s="17" t="s">
        <v>18</v>
      </c>
      <c r="B8" s="24" t="s">
        <v>63</v>
      </c>
    </row>
    <row r="9" spans="1:2" ht="18.75" customHeight="1" thickTop="1" thickBot="1">
      <c r="A9" s="18" t="s">
        <v>52</v>
      </c>
      <c r="B9" s="24" t="s">
        <v>63</v>
      </c>
    </row>
    <row r="10" spans="1:2" ht="16.5" thickTop="1" thickBot="1">
      <c r="A10" s="19" t="s">
        <v>20</v>
      </c>
      <c r="B10" s="24" t="s">
        <v>63</v>
      </c>
    </row>
    <row r="11" spans="1:2" ht="16.5" thickTop="1" thickBot="1">
      <c r="A11" s="20" t="s">
        <v>53</v>
      </c>
      <c r="B11" s="20" t="s">
        <v>54</v>
      </c>
    </row>
    <row r="12" spans="1:2" ht="69.75" customHeight="1" thickTop="1" thickBot="1">
      <c r="A12" s="21" t="s">
        <v>60</v>
      </c>
      <c r="B12" s="24" t="s">
        <v>63</v>
      </c>
    </row>
    <row r="13" spans="1:2" ht="16.5" thickTop="1" thickBot="1">
      <c r="A13" s="11"/>
      <c r="B13" s="11"/>
    </row>
    <row r="14" spans="1:2" ht="70.5" customHeight="1" thickTop="1">
      <c r="A14" s="12" t="s">
        <v>11</v>
      </c>
      <c r="B14" s="13" t="s">
        <v>12</v>
      </c>
    </row>
    <row r="15" spans="1:2">
      <c r="A15" s="14" t="s">
        <v>13</v>
      </c>
      <c r="B15" s="22">
        <v>7453019764</v>
      </c>
    </row>
    <row r="16" spans="1:2">
      <c r="A16" s="14" t="s">
        <v>14</v>
      </c>
      <c r="B16" s="22">
        <v>745301001</v>
      </c>
    </row>
    <row r="17" spans="1:2" ht="15.75" thickBot="1">
      <c r="A17" s="14" t="s">
        <v>50</v>
      </c>
      <c r="B17" s="22" t="s">
        <v>58</v>
      </c>
    </row>
    <row r="18" spans="1:2" ht="61.5" thickTop="1" thickBot="1">
      <c r="A18" s="16" t="s">
        <v>61</v>
      </c>
      <c r="B18" s="24" t="s">
        <v>63</v>
      </c>
    </row>
    <row r="19" spans="1:2" ht="31.5" thickTop="1" thickBot="1">
      <c r="A19" s="17" t="s">
        <v>18</v>
      </c>
      <c r="B19" s="24" t="s">
        <v>63</v>
      </c>
    </row>
    <row r="20" spans="1:2" ht="16.5" thickTop="1" thickBot="1">
      <c r="A20" s="18" t="s">
        <v>52</v>
      </c>
      <c r="B20" s="24" t="s">
        <v>63</v>
      </c>
    </row>
    <row r="21" spans="1:2" ht="16.5" thickTop="1" thickBot="1">
      <c r="A21" s="19" t="s">
        <v>20</v>
      </c>
      <c r="B21" s="24" t="s">
        <v>63</v>
      </c>
    </row>
    <row r="22" spans="1:2" ht="16.5" thickTop="1" thickBot="1">
      <c r="A22" s="20" t="s">
        <v>53</v>
      </c>
      <c r="B22" s="20" t="s">
        <v>54</v>
      </c>
    </row>
    <row r="23" spans="1:2" ht="31.5" thickTop="1" thickBot="1">
      <c r="A23" s="21" t="s">
        <v>62</v>
      </c>
      <c r="B23" s="24" t="s">
        <v>63</v>
      </c>
    </row>
    <row r="24" spans="1:2" ht="15.75" thickTop="1">
      <c r="A24" s="11"/>
      <c r="B24" s="11"/>
    </row>
    <row r="25" spans="1:2">
      <c r="A25" s="436" t="s">
        <v>45</v>
      </c>
      <c r="B25" s="436"/>
    </row>
    <row r="26" spans="1:2">
      <c r="A26" s="436" t="s">
        <v>46</v>
      </c>
      <c r="B26" s="436"/>
    </row>
  </sheetData>
  <mergeCells count="3">
    <mergeCell ref="A1:B1"/>
    <mergeCell ref="A25:B25"/>
    <mergeCell ref="A26:B26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0"/>
  <sheetViews>
    <sheetView topLeftCell="A4" workbookViewId="0">
      <selection activeCell="H22" sqref="H22"/>
    </sheetView>
  </sheetViews>
  <sheetFormatPr defaultRowHeight="15"/>
  <cols>
    <col min="1" max="1" width="4.28515625" customWidth="1"/>
    <col min="2" max="2" width="40.42578125" customWidth="1"/>
    <col min="3" max="3" width="13.7109375" customWidth="1"/>
    <col min="4" max="4" width="42.7109375" customWidth="1"/>
    <col min="5" max="5" width="0.140625" customWidth="1"/>
  </cols>
  <sheetData>
    <row r="1" spans="1:5" ht="36" customHeight="1">
      <c r="A1" s="25"/>
      <c r="B1" s="439" t="s">
        <v>64</v>
      </c>
      <c r="C1" s="440"/>
      <c r="D1" s="440"/>
    </row>
    <row r="2" spans="1:5" ht="15.75">
      <c r="A2" s="25"/>
      <c r="B2" s="26"/>
      <c r="C2" s="27"/>
      <c r="D2" s="28"/>
    </row>
    <row r="3" spans="1:5" ht="64.5" customHeight="1">
      <c r="A3" s="25"/>
      <c r="B3" s="29" t="s">
        <v>11</v>
      </c>
      <c r="C3" s="437" t="s">
        <v>65</v>
      </c>
      <c r="D3" s="438"/>
    </row>
    <row r="4" spans="1:5" ht="15.75">
      <c r="A4" s="25"/>
      <c r="B4" s="29" t="s">
        <v>13</v>
      </c>
      <c r="C4" s="441">
        <v>7453019764</v>
      </c>
      <c r="D4" s="442"/>
    </row>
    <row r="5" spans="1:5" ht="15.75">
      <c r="A5" s="25"/>
      <c r="B5" s="29" t="s">
        <v>14</v>
      </c>
      <c r="C5" s="441">
        <v>745301001</v>
      </c>
      <c r="D5" s="442"/>
    </row>
    <row r="6" spans="1:5" ht="15.75">
      <c r="A6" s="25"/>
      <c r="B6" s="29" t="s">
        <v>50</v>
      </c>
      <c r="C6" s="443" t="s">
        <v>58</v>
      </c>
      <c r="D6" s="444"/>
    </row>
    <row r="7" spans="1:5" ht="15.75">
      <c r="A7" s="25"/>
      <c r="B7" s="29" t="s">
        <v>66</v>
      </c>
      <c r="C7" s="437" t="s">
        <v>450</v>
      </c>
      <c r="D7" s="438"/>
    </row>
    <row r="8" spans="1:5" ht="47.25">
      <c r="A8" s="25"/>
      <c r="B8" s="30" t="s">
        <v>67</v>
      </c>
      <c r="C8" s="437" t="s">
        <v>386</v>
      </c>
      <c r="D8" s="438"/>
    </row>
    <row r="9" spans="1:5" ht="15.75">
      <c r="A9" s="25"/>
      <c r="B9" s="26"/>
      <c r="C9" s="27"/>
      <c r="D9" s="28"/>
    </row>
    <row r="10" spans="1:5" ht="15.75">
      <c r="A10" s="25"/>
      <c r="B10" s="26"/>
      <c r="C10" s="27"/>
      <c r="D10" s="28"/>
    </row>
    <row r="11" spans="1:5" ht="31.5">
      <c r="A11" s="31" t="s">
        <v>68</v>
      </c>
      <c r="B11" s="33" t="s">
        <v>69</v>
      </c>
      <c r="C11" s="32" t="s">
        <v>70</v>
      </c>
      <c r="D11" s="448" t="s">
        <v>54</v>
      </c>
      <c r="E11" s="448"/>
    </row>
    <row r="12" spans="1:5" ht="15.75">
      <c r="A12" s="31"/>
      <c r="B12" s="33"/>
      <c r="C12" s="32"/>
      <c r="D12" s="150"/>
    </row>
    <row r="13" spans="1:5" ht="31.5">
      <c r="A13" s="31" t="s">
        <v>71</v>
      </c>
      <c r="B13" s="148" t="s">
        <v>72</v>
      </c>
      <c r="C13" s="32" t="s">
        <v>73</v>
      </c>
      <c r="D13" s="151">
        <v>44.87</v>
      </c>
    </row>
    <row r="14" spans="1:5" ht="15.75">
      <c r="A14" s="36" t="s">
        <v>74</v>
      </c>
      <c r="B14" s="37" t="s">
        <v>75</v>
      </c>
      <c r="C14" s="38" t="s">
        <v>76</v>
      </c>
      <c r="D14" s="152"/>
    </row>
    <row r="15" spans="1:5" ht="15.75">
      <c r="A15" s="36" t="s">
        <v>77</v>
      </c>
      <c r="B15" s="37" t="s">
        <v>78</v>
      </c>
      <c r="C15" s="38" t="s">
        <v>76</v>
      </c>
      <c r="D15" s="515"/>
    </row>
    <row r="16" spans="1:5" ht="15.75">
      <c r="A16" s="36"/>
      <c r="B16" s="39" t="s">
        <v>79</v>
      </c>
      <c r="C16" s="40" t="s">
        <v>80</v>
      </c>
      <c r="D16" s="515"/>
    </row>
    <row r="17" spans="1:4" ht="15.75">
      <c r="A17" s="36"/>
      <c r="B17" s="39" t="s">
        <v>81</v>
      </c>
      <c r="C17" s="40" t="s">
        <v>82</v>
      </c>
      <c r="D17" s="515"/>
    </row>
    <row r="18" spans="1:4" ht="15.75">
      <c r="A18" s="36"/>
      <c r="B18" s="39" t="s">
        <v>83</v>
      </c>
      <c r="C18" s="445"/>
      <c r="D18" s="516"/>
    </row>
    <row r="19" spans="1:4" ht="18.75">
      <c r="A19" s="36" t="s">
        <v>84</v>
      </c>
      <c r="B19" s="37" t="s">
        <v>85</v>
      </c>
      <c r="C19" s="153" t="s">
        <v>76</v>
      </c>
      <c r="D19" s="517">
        <v>7589.18</v>
      </c>
    </row>
    <row r="20" spans="1:4" ht="31.5">
      <c r="A20" s="36"/>
      <c r="B20" s="39" t="s">
        <v>86</v>
      </c>
      <c r="C20" s="154" t="s">
        <v>87</v>
      </c>
      <c r="D20" s="518">
        <v>4.5599999999999996</v>
      </c>
    </row>
    <row r="21" spans="1:4" ht="15.75">
      <c r="A21" s="36"/>
      <c r="B21" s="39" t="s">
        <v>81</v>
      </c>
      <c r="C21" s="154" t="s">
        <v>88</v>
      </c>
      <c r="D21" s="519">
        <v>1662.412</v>
      </c>
    </row>
    <row r="22" spans="1:4" ht="57" customHeight="1">
      <c r="A22" s="36"/>
      <c r="B22" s="39" t="s">
        <v>83</v>
      </c>
      <c r="C22" s="520"/>
      <c r="D22" s="521"/>
    </row>
    <row r="23" spans="1:4" ht="15.75">
      <c r="A23" s="36" t="s">
        <v>89</v>
      </c>
      <c r="B23" s="41" t="s">
        <v>90</v>
      </c>
      <c r="C23" s="38" t="s">
        <v>76</v>
      </c>
      <c r="D23" s="34"/>
    </row>
    <row r="24" spans="1:4" ht="15.75">
      <c r="A24" s="36"/>
      <c r="B24" s="42" t="s">
        <v>91</v>
      </c>
      <c r="C24" s="40" t="s">
        <v>87</v>
      </c>
      <c r="D24" s="34"/>
    </row>
    <row r="25" spans="1:4" ht="15.75">
      <c r="A25" s="36"/>
      <c r="B25" s="42" t="s">
        <v>92</v>
      </c>
      <c r="C25" s="40" t="s">
        <v>88</v>
      </c>
      <c r="D25" s="34"/>
    </row>
    <row r="26" spans="1:4" ht="15.75">
      <c r="A26" s="36"/>
      <c r="B26" s="42" t="s">
        <v>83</v>
      </c>
      <c r="C26" s="445"/>
      <c r="D26" s="446"/>
    </row>
    <row r="27" spans="1:4" ht="15.75">
      <c r="A27" s="36" t="s">
        <v>93</v>
      </c>
      <c r="B27" s="41" t="s">
        <v>94</v>
      </c>
      <c r="C27" s="38" t="s">
        <v>76</v>
      </c>
      <c r="D27" s="34"/>
    </row>
    <row r="28" spans="1:4" ht="15.75">
      <c r="A28" s="36"/>
      <c r="B28" s="42" t="s">
        <v>91</v>
      </c>
      <c r="C28" s="40" t="s">
        <v>87</v>
      </c>
      <c r="D28" s="34"/>
    </row>
    <row r="29" spans="1:4" ht="15.75">
      <c r="A29" s="36"/>
      <c r="B29" s="42" t="s">
        <v>92</v>
      </c>
      <c r="C29" s="40" t="s">
        <v>88</v>
      </c>
      <c r="D29" s="34"/>
    </row>
    <row r="30" spans="1:4" ht="15.75">
      <c r="A30" s="36"/>
      <c r="B30" s="42" t="s">
        <v>83</v>
      </c>
      <c r="C30" s="445"/>
      <c r="D30" s="446"/>
    </row>
    <row r="31" spans="1:4" ht="15.75">
      <c r="A31" s="36" t="s">
        <v>95</v>
      </c>
      <c r="B31" s="37" t="s">
        <v>96</v>
      </c>
      <c r="C31" s="38" t="s">
        <v>76</v>
      </c>
      <c r="D31" s="34"/>
    </row>
    <row r="32" spans="1:4" ht="15.75">
      <c r="A32" s="36"/>
      <c r="B32" s="39" t="s">
        <v>79</v>
      </c>
      <c r="C32" s="40" t="s">
        <v>80</v>
      </c>
      <c r="D32" s="34"/>
    </row>
    <row r="33" spans="1:4" ht="15.75">
      <c r="A33" s="36"/>
      <c r="B33" s="39" t="s">
        <v>81</v>
      </c>
      <c r="C33" s="40" t="s">
        <v>82</v>
      </c>
      <c r="D33" s="34"/>
    </row>
    <row r="34" spans="1:4" ht="15.75">
      <c r="A34" s="36"/>
      <c r="B34" s="39" t="s">
        <v>83</v>
      </c>
      <c r="C34" s="445"/>
      <c r="D34" s="446"/>
    </row>
    <row r="35" spans="1:4" ht="15.75">
      <c r="A35" s="36" t="s">
        <v>97</v>
      </c>
      <c r="B35" s="37" t="s">
        <v>98</v>
      </c>
      <c r="C35" s="38" t="s">
        <v>76</v>
      </c>
      <c r="D35" s="34"/>
    </row>
    <row r="36" spans="1:4" ht="15.75">
      <c r="A36" s="36"/>
      <c r="B36" s="39" t="s">
        <v>79</v>
      </c>
      <c r="C36" s="40" t="s">
        <v>80</v>
      </c>
      <c r="D36" s="34"/>
    </row>
    <row r="37" spans="1:4" ht="15.75">
      <c r="A37" s="36"/>
      <c r="B37" s="39" t="s">
        <v>81</v>
      </c>
      <c r="C37" s="40" t="s">
        <v>82</v>
      </c>
      <c r="D37" s="34"/>
    </row>
    <row r="38" spans="1:4" ht="15.75">
      <c r="A38" s="36"/>
      <c r="B38" s="39" t="s">
        <v>83</v>
      </c>
      <c r="C38" s="445"/>
      <c r="D38" s="446"/>
    </row>
    <row r="39" spans="1:4" ht="15.75">
      <c r="A39" s="43" t="s">
        <v>99</v>
      </c>
      <c r="B39" s="37" t="s">
        <v>100</v>
      </c>
      <c r="C39" s="38" t="s">
        <v>76</v>
      </c>
      <c r="D39" s="34"/>
    </row>
    <row r="40" spans="1:4" ht="15.75">
      <c r="A40" s="36"/>
      <c r="B40" s="39" t="s">
        <v>79</v>
      </c>
      <c r="C40" s="40" t="s">
        <v>80</v>
      </c>
      <c r="D40" s="34"/>
    </row>
    <row r="41" spans="1:4" ht="15.75">
      <c r="A41" s="36"/>
      <c r="B41" s="39" t="s">
        <v>81</v>
      </c>
      <c r="C41" s="40" t="s">
        <v>82</v>
      </c>
      <c r="D41" s="34"/>
    </row>
    <row r="42" spans="1:4" ht="15.75">
      <c r="A42" s="36"/>
      <c r="B42" s="39" t="s">
        <v>83</v>
      </c>
      <c r="C42" s="445"/>
      <c r="D42" s="447"/>
    </row>
    <row r="43" spans="1:4" ht="63">
      <c r="A43" s="31" t="s">
        <v>101</v>
      </c>
      <c r="B43" s="148" t="s">
        <v>102</v>
      </c>
      <c r="C43" s="32" t="s">
        <v>73</v>
      </c>
      <c r="D43" s="351">
        <v>1221.02</v>
      </c>
    </row>
    <row r="44" spans="1:4" ht="15.75">
      <c r="A44" s="31"/>
      <c r="B44" s="44" t="s">
        <v>103</v>
      </c>
      <c r="C44" s="32" t="s">
        <v>104</v>
      </c>
      <c r="D44" s="160">
        <v>5.649653206</v>
      </c>
    </row>
    <row r="45" spans="1:4" ht="15.75">
      <c r="A45" s="31"/>
      <c r="B45" s="44" t="s">
        <v>105</v>
      </c>
      <c r="C45" s="32" t="s">
        <v>106</v>
      </c>
      <c r="D45" s="151">
        <v>216.12299999999999</v>
      </c>
    </row>
    <row r="46" spans="1:4" ht="47.25">
      <c r="A46" s="31" t="s">
        <v>107</v>
      </c>
      <c r="B46" s="148" t="s">
        <v>108</v>
      </c>
      <c r="C46" s="32" t="s">
        <v>73</v>
      </c>
      <c r="D46" s="351">
        <v>1.67</v>
      </c>
    </row>
    <row r="47" spans="1:4" ht="47.25">
      <c r="A47" s="31" t="s">
        <v>109</v>
      </c>
      <c r="B47" s="148" t="s">
        <v>110</v>
      </c>
      <c r="C47" s="32" t="s">
        <v>73</v>
      </c>
      <c r="D47" s="351"/>
    </row>
    <row r="48" spans="1:4" ht="47.25">
      <c r="A48" s="31" t="s">
        <v>111</v>
      </c>
      <c r="B48" s="148" t="s">
        <v>112</v>
      </c>
      <c r="C48" s="32" t="s">
        <v>73</v>
      </c>
      <c r="D48" s="151">
        <v>1944.71</v>
      </c>
    </row>
    <row r="49" spans="1:4" ht="63">
      <c r="A49" s="31" t="s">
        <v>113</v>
      </c>
      <c r="B49" s="148" t="s">
        <v>114</v>
      </c>
      <c r="C49" s="32" t="s">
        <v>73</v>
      </c>
      <c r="D49" s="351">
        <v>315.27</v>
      </c>
    </row>
    <row r="50" spans="1:4" ht="31.5">
      <c r="A50" s="31" t="s">
        <v>115</v>
      </c>
      <c r="B50" s="148" t="s">
        <v>116</v>
      </c>
      <c r="C50" s="32" t="s">
        <v>73</v>
      </c>
      <c r="D50" s="351"/>
    </row>
    <row r="51" spans="1:4" ht="15.75">
      <c r="A51" s="31"/>
      <c r="B51" s="44" t="s">
        <v>117</v>
      </c>
      <c r="C51" s="32"/>
      <c r="D51" s="351"/>
    </row>
    <row r="52" spans="1:4" ht="31.5">
      <c r="A52" s="31"/>
      <c r="B52" s="44" t="s">
        <v>120</v>
      </c>
      <c r="C52" s="32" t="s">
        <v>73</v>
      </c>
      <c r="D52" s="351"/>
    </row>
    <row r="53" spans="1:4" ht="31.5">
      <c r="A53" s="31" t="s">
        <v>118</v>
      </c>
      <c r="B53" s="148" t="s">
        <v>119</v>
      </c>
      <c r="C53" s="32" t="s">
        <v>73</v>
      </c>
      <c r="D53" s="351">
        <v>7.88</v>
      </c>
    </row>
    <row r="54" spans="1:4" ht="15.75">
      <c r="A54" s="31"/>
      <c r="B54" s="44" t="s">
        <v>117</v>
      </c>
      <c r="C54" s="32"/>
      <c r="D54" s="351"/>
    </row>
    <row r="55" spans="1:4" ht="31.5">
      <c r="A55" s="31"/>
      <c r="B55" s="44" t="s">
        <v>120</v>
      </c>
      <c r="C55" s="32" t="s">
        <v>73</v>
      </c>
      <c r="D55" s="351"/>
    </row>
    <row r="56" spans="1:4" ht="47.25">
      <c r="A56" s="31" t="s">
        <v>121</v>
      </c>
      <c r="B56" s="148" t="s">
        <v>122</v>
      </c>
      <c r="C56" s="32" t="s">
        <v>73</v>
      </c>
      <c r="D56" s="351"/>
    </row>
    <row r="57" spans="1:4" ht="78.75">
      <c r="A57" s="31" t="s">
        <v>123</v>
      </c>
      <c r="B57" s="148" t="s">
        <v>124</v>
      </c>
      <c r="C57" s="32" t="s">
        <v>73</v>
      </c>
      <c r="D57" s="155">
        <v>3009.36</v>
      </c>
    </row>
    <row r="58" spans="1:4" ht="47.25">
      <c r="A58" s="31" t="s">
        <v>125</v>
      </c>
      <c r="B58" s="148" t="s">
        <v>126</v>
      </c>
      <c r="C58" s="32" t="s">
        <v>73</v>
      </c>
      <c r="D58" s="2"/>
    </row>
    <row r="59" spans="1:4" ht="15.75">
      <c r="A59" s="31" t="s">
        <v>127</v>
      </c>
      <c r="B59" s="148" t="s">
        <v>128</v>
      </c>
      <c r="C59" s="32" t="s">
        <v>73</v>
      </c>
      <c r="D59" s="151"/>
    </row>
    <row r="60" spans="1:4" ht="15.75">
      <c r="A60" s="31" t="s">
        <v>129</v>
      </c>
      <c r="B60" s="30" t="s">
        <v>130</v>
      </c>
      <c r="C60" s="32" t="s">
        <v>73</v>
      </c>
      <c r="D60" s="2"/>
    </row>
    <row r="61" spans="1:4" ht="15.75">
      <c r="A61" s="31" t="s">
        <v>131</v>
      </c>
      <c r="B61" s="30" t="s">
        <v>132</v>
      </c>
      <c r="C61" s="32" t="s">
        <v>73</v>
      </c>
      <c r="D61" s="155"/>
    </row>
    <row r="62" spans="1:4" ht="15.75">
      <c r="A62" s="31"/>
      <c r="B62" s="30"/>
      <c r="C62" s="32"/>
      <c r="D62" s="2"/>
    </row>
    <row r="63" spans="1:4" ht="15.75">
      <c r="A63" s="31" t="s">
        <v>133</v>
      </c>
      <c r="B63" s="30" t="s">
        <v>134</v>
      </c>
      <c r="C63" s="32" t="s">
        <v>135</v>
      </c>
      <c r="D63" s="156">
        <v>7.74</v>
      </c>
    </row>
    <row r="64" spans="1:4" ht="15.75">
      <c r="A64" s="31" t="s">
        <v>136</v>
      </c>
      <c r="B64" s="30" t="s">
        <v>137</v>
      </c>
      <c r="C64" s="32" t="s">
        <v>135</v>
      </c>
      <c r="D64" s="156">
        <v>12.21</v>
      </c>
    </row>
    <row r="65" spans="1:4" ht="31.5">
      <c r="A65" s="31" t="s">
        <v>138</v>
      </c>
      <c r="B65" s="30" t="s">
        <v>139</v>
      </c>
      <c r="C65" s="32" t="s">
        <v>140</v>
      </c>
      <c r="D65" s="157">
        <v>12.135999999999999</v>
      </c>
    </row>
    <row r="66" spans="1:4" ht="15.75">
      <c r="A66" s="31" t="s">
        <v>141</v>
      </c>
      <c r="B66" s="30" t="s">
        <v>142</v>
      </c>
      <c r="C66" s="32" t="s">
        <v>140</v>
      </c>
      <c r="D66" s="157">
        <v>7.4219999999999994E-2</v>
      </c>
    </row>
    <row r="67" spans="1:4" ht="31.5">
      <c r="A67" s="31" t="s">
        <v>143</v>
      </c>
      <c r="B67" s="30" t="s">
        <v>144</v>
      </c>
      <c r="C67" s="32" t="s">
        <v>140</v>
      </c>
      <c r="D67" s="156">
        <v>12.135999999999999</v>
      </c>
    </row>
    <row r="68" spans="1:4" ht="15.75">
      <c r="A68" s="31"/>
      <c r="B68" s="44" t="s">
        <v>117</v>
      </c>
      <c r="C68" s="32"/>
      <c r="D68" s="2"/>
    </row>
    <row r="69" spans="1:4" ht="15.75">
      <c r="A69" s="31" t="s">
        <v>145</v>
      </c>
      <c r="B69" s="148" t="s">
        <v>146</v>
      </c>
      <c r="C69" s="32" t="s">
        <v>140</v>
      </c>
      <c r="D69" s="157">
        <v>6.4399999999999999E-2</v>
      </c>
    </row>
    <row r="70" spans="1:4" ht="15.75">
      <c r="A70" s="31" t="s">
        <v>147</v>
      </c>
      <c r="B70" s="148" t="s">
        <v>148</v>
      </c>
      <c r="C70" s="32" t="s">
        <v>140</v>
      </c>
      <c r="D70" s="157">
        <v>3.1231600000000002E-2</v>
      </c>
    </row>
    <row r="71" spans="1:4" ht="47.25">
      <c r="A71" s="31" t="s">
        <v>149</v>
      </c>
      <c r="B71" s="30" t="s">
        <v>150</v>
      </c>
      <c r="C71" s="32" t="s">
        <v>151</v>
      </c>
      <c r="D71" s="158">
        <v>0</v>
      </c>
    </row>
    <row r="72" spans="1:4" ht="47.25">
      <c r="A72" s="31" t="s">
        <v>152</v>
      </c>
      <c r="B72" s="30" t="s">
        <v>153</v>
      </c>
      <c r="C72" s="32" t="s">
        <v>154</v>
      </c>
      <c r="D72" s="156">
        <v>0</v>
      </c>
    </row>
    <row r="73" spans="1:4" ht="31.5">
      <c r="A73" s="31" t="s">
        <v>155</v>
      </c>
      <c r="B73" s="30" t="s">
        <v>156</v>
      </c>
      <c r="C73" s="32" t="s">
        <v>154</v>
      </c>
      <c r="D73" s="159">
        <v>2.5859999999999999</v>
      </c>
    </row>
    <row r="74" spans="1:4" ht="15.75">
      <c r="A74" s="31" t="s">
        <v>157</v>
      </c>
      <c r="B74" s="30" t="s">
        <v>158</v>
      </c>
      <c r="C74" s="32" t="s">
        <v>159</v>
      </c>
      <c r="D74" s="2"/>
    </row>
    <row r="75" spans="1:4" ht="31.5">
      <c r="A75" s="31" t="s">
        <v>160</v>
      </c>
      <c r="B75" s="30" t="s">
        <v>161</v>
      </c>
      <c r="C75" s="32" t="s">
        <v>159</v>
      </c>
      <c r="D75" s="157" t="s">
        <v>387</v>
      </c>
    </row>
    <row r="76" spans="1:4" ht="15.75">
      <c r="A76" s="31" t="s">
        <v>162</v>
      </c>
      <c r="B76" s="30" t="s">
        <v>163</v>
      </c>
      <c r="C76" s="32" t="s">
        <v>159</v>
      </c>
      <c r="D76" s="156">
        <v>2</v>
      </c>
    </row>
    <row r="77" spans="1:4" ht="47.25">
      <c r="A77" s="31" t="s">
        <v>164</v>
      </c>
      <c r="B77" s="30" t="s">
        <v>165</v>
      </c>
      <c r="C77" s="32" t="s">
        <v>166</v>
      </c>
      <c r="D77" s="156">
        <v>4</v>
      </c>
    </row>
    <row r="78" spans="1:4" ht="47.25">
      <c r="A78" s="31" t="s">
        <v>167</v>
      </c>
      <c r="B78" s="30" t="s">
        <v>168</v>
      </c>
      <c r="C78" s="32" t="s">
        <v>169</v>
      </c>
      <c r="D78" s="157">
        <v>155.59359756097601</v>
      </c>
    </row>
    <row r="79" spans="1:4" ht="47.25">
      <c r="A79" s="31" t="s">
        <v>170</v>
      </c>
      <c r="B79" s="30" t="s">
        <v>171</v>
      </c>
      <c r="C79" s="32" t="s">
        <v>172</v>
      </c>
      <c r="D79" s="157">
        <v>1.36774884640738E-2</v>
      </c>
    </row>
    <row r="80" spans="1:4" ht="47.25">
      <c r="A80" s="31" t="s">
        <v>173</v>
      </c>
      <c r="B80" s="30" t="s">
        <v>174</v>
      </c>
      <c r="C80" s="32" t="s">
        <v>175</v>
      </c>
      <c r="D80" s="157">
        <v>1.40079103493738E-3</v>
      </c>
    </row>
  </sheetData>
  <mergeCells count="15">
    <mergeCell ref="C34:D34"/>
    <mergeCell ref="C38:D38"/>
    <mergeCell ref="C42:D42"/>
    <mergeCell ref="C8:D8"/>
    <mergeCell ref="D11:E11"/>
    <mergeCell ref="C18:D18"/>
    <mergeCell ref="C22:D22"/>
    <mergeCell ref="C26:D26"/>
    <mergeCell ref="C30:D30"/>
    <mergeCell ref="C7:D7"/>
    <mergeCell ref="B1:D1"/>
    <mergeCell ref="C3:D3"/>
    <mergeCell ref="C4:D4"/>
    <mergeCell ref="C5:D5"/>
    <mergeCell ref="C6:D6"/>
  </mergeCells>
  <pageMargins left="0" right="0" top="0" bottom="0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4"/>
  <sheetViews>
    <sheetView workbookViewId="0">
      <selection activeCell="B25" sqref="B25"/>
    </sheetView>
  </sheetViews>
  <sheetFormatPr defaultRowHeight="15"/>
  <cols>
    <col min="1" max="1" width="36.85546875" customWidth="1"/>
    <col min="2" max="2" width="61" customWidth="1"/>
  </cols>
  <sheetData>
    <row r="1" spans="1:2" ht="48.75" customHeight="1">
      <c r="A1" s="433" t="s">
        <v>176</v>
      </c>
      <c r="B1" s="434"/>
    </row>
    <row r="2" spans="1:2" ht="15.75" thickBot="1">
      <c r="A2" s="11"/>
      <c r="B2" s="45"/>
    </row>
    <row r="3" spans="1:2" ht="60" customHeight="1">
      <c r="A3" s="161" t="s">
        <v>11</v>
      </c>
      <c r="B3" s="162" t="s">
        <v>12</v>
      </c>
    </row>
    <row r="4" spans="1:2">
      <c r="A4" s="163" t="s">
        <v>177</v>
      </c>
      <c r="B4" s="164">
        <v>7453019764</v>
      </c>
    </row>
    <row r="5" spans="1:2">
      <c r="A5" s="163" t="s">
        <v>14</v>
      </c>
      <c r="B5" s="164">
        <v>745301001</v>
      </c>
    </row>
    <row r="6" spans="1:2">
      <c r="A6" s="163" t="s">
        <v>50</v>
      </c>
      <c r="B6" s="164" t="s">
        <v>58</v>
      </c>
    </row>
    <row r="7" spans="1:2" ht="15.75" thickBot="1">
      <c r="A7" s="163" t="s">
        <v>178</v>
      </c>
      <c r="B7" s="165" t="s">
        <v>447</v>
      </c>
    </row>
    <row r="8" spans="1:2" ht="16.5" thickTop="1" thickBot="1">
      <c r="A8" s="48" t="s">
        <v>69</v>
      </c>
      <c r="B8" s="166" t="s">
        <v>54</v>
      </c>
    </row>
    <row r="9" spans="1:2" ht="46.5" thickTop="1" thickBot="1">
      <c r="A9" s="49" t="s">
        <v>179</v>
      </c>
      <c r="B9" s="167" t="s">
        <v>385</v>
      </c>
    </row>
    <row r="10" spans="1:2" ht="17.25" thickTop="1" thickBot="1">
      <c r="A10" s="49" t="s">
        <v>180</v>
      </c>
      <c r="B10" s="522">
        <v>81.33</v>
      </c>
    </row>
    <row r="11" spans="1:2" ht="60.75" thickTop="1">
      <c r="A11" s="50" t="s">
        <v>181</v>
      </c>
      <c r="B11" s="168"/>
    </row>
    <row r="12" spans="1:2" ht="30">
      <c r="A12" s="51" t="s">
        <v>182</v>
      </c>
      <c r="B12" s="169">
        <v>44.87</v>
      </c>
    </row>
    <row r="13" spans="1:2" ht="30">
      <c r="A13" s="51" t="s">
        <v>183</v>
      </c>
      <c r="B13" s="170">
        <v>8810.2000000000007</v>
      </c>
    </row>
    <row r="14" spans="1:2" ht="75">
      <c r="A14" s="51" t="s">
        <v>388</v>
      </c>
      <c r="B14" s="170">
        <v>1221.02</v>
      </c>
    </row>
    <row r="15" spans="1:2" ht="30">
      <c r="A15" s="52" t="s">
        <v>184</v>
      </c>
      <c r="B15" s="169">
        <v>5.649653206</v>
      </c>
    </row>
    <row r="16" spans="1:2" ht="30">
      <c r="A16" s="52" t="s">
        <v>389</v>
      </c>
      <c r="B16" s="169">
        <v>216.12299999999999</v>
      </c>
    </row>
    <row r="17" spans="1:2" ht="45">
      <c r="A17" s="51" t="s">
        <v>185</v>
      </c>
      <c r="B17" s="170">
        <v>1.67</v>
      </c>
    </row>
    <row r="18" spans="1:2" ht="45">
      <c r="A18" s="51" t="s">
        <v>186</v>
      </c>
      <c r="B18" s="169"/>
    </row>
    <row r="19" spans="1:2" ht="60">
      <c r="A19" s="51" t="s">
        <v>187</v>
      </c>
      <c r="B19" s="170">
        <v>1944.71</v>
      </c>
    </row>
    <row r="20" spans="1:2" ht="60">
      <c r="A20" s="51" t="s">
        <v>188</v>
      </c>
      <c r="B20" s="169">
        <v>315.27</v>
      </c>
    </row>
    <row r="21" spans="1:2" ht="30">
      <c r="A21" s="51" t="s">
        <v>189</v>
      </c>
      <c r="B21" s="169"/>
    </row>
    <row r="22" spans="1:2" ht="45">
      <c r="A22" s="53" t="s">
        <v>120</v>
      </c>
      <c r="B22" s="169"/>
    </row>
    <row r="23" spans="1:2" ht="45">
      <c r="A23" s="51" t="s">
        <v>191</v>
      </c>
      <c r="B23" s="170">
        <v>7.88</v>
      </c>
    </row>
    <row r="24" spans="1:2" ht="45">
      <c r="A24" s="53" t="s">
        <v>192</v>
      </c>
      <c r="B24" s="171"/>
    </row>
    <row r="25" spans="1:2" ht="45">
      <c r="A25" s="51" t="s">
        <v>193</v>
      </c>
      <c r="B25" s="170"/>
    </row>
    <row r="26" spans="1:2" ht="93" thickBot="1">
      <c r="A26" s="54" t="s">
        <v>194</v>
      </c>
      <c r="B26" s="170">
        <v>3009.36</v>
      </c>
    </row>
    <row r="27" spans="1:2" ht="31.5" thickTop="1" thickBot="1">
      <c r="A27" s="55" t="s">
        <v>195</v>
      </c>
      <c r="B27" s="172"/>
    </row>
    <row r="28" spans="1:2" ht="30.75" thickTop="1">
      <c r="A28" s="50" t="s">
        <v>196</v>
      </c>
      <c r="B28" s="173"/>
    </row>
    <row r="29" spans="1:2" ht="105.75" thickBot="1">
      <c r="A29" s="54" t="s">
        <v>197</v>
      </c>
      <c r="B29" s="174" t="s">
        <v>390</v>
      </c>
    </row>
    <row r="30" spans="1:2" ht="30.75" thickTop="1">
      <c r="A30" s="50" t="s">
        <v>198</v>
      </c>
      <c r="B30" s="175"/>
    </row>
    <row r="31" spans="1:2" ht="30.75" thickBot="1">
      <c r="A31" s="54" t="s">
        <v>199</v>
      </c>
      <c r="B31" s="174"/>
    </row>
    <row r="32" spans="1:2" ht="61.5" thickTop="1" thickBot="1">
      <c r="A32" s="49" t="s">
        <v>200</v>
      </c>
      <c r="B32" s="176" t="s">
        <v>391</v>
      </c>
    </row>
    <row r="33" spans="1:2" ht="31.5" thickTop="1" thickBot="1">
      <c r="A33" s="49" t="s">
        <v>201</v>
      </c>
      <c r="B33" s="169">
        <v>7.74</v>
      </c>
    </row>
    <row r="34" spans="1:2" ht="17.25" thickTop="1" thickBot="1">
      <c r="A34" s="49" t="s">
        <v>202</v>
      </c>
      <c r="B34" s="169">
        <v>12.21</v>
      </c>
    </row>
    <row r="35" spans="1:2" ht="31.5" thickTop="1" thickBot="1">
      <c r="A35" s="49" t="s">
        <v>203</v>
      </c>
      <c r="B35" s="177">
        <v>12.686</v>
      </c>
    </row>
    <row r="36" spans="1:2" ht="31.5" thickTop="1" thickBot="1">
      <c r="A36" s="49" t="s">
        <v>204</v>
      </c>
      <c r="B36" s="178">
        <v>6.3149999999999998E-2</v>
      </c>
    </row>
    <row r="37" spans="1:2" ht="46.5" thickTop="1" thickBot="1">
      <c r="A37" s="55" t="s">
        <v>392</v>
      </c>
      <c r="B37" s="179">
        <v>12.686</v>
      </c>
    </row>
    <row r="38" spans="1:2" ht="16.5" thickBot="1">
      <c r="A38" s="180" t="s">
        <v>393</v>
      </c>
      <c r="B38" s="169">
        <v>7.7920000000000003E-2</v>
      </c>
    </row>
    <row r="39" spans="1:2" ht="30.75" thickBot="1">
      <c r="A39" s="181" t="s">
        <v>394</v>
      </c>
      <c r="B39" s="182">
        <v>3.0744E-2</v>
      </c>
    </row>
    <row r="40" spans="1:2" ht="46.5" thickTop="1" thickBot="1">
      <c r="A40" s="49" t="s">
        <v>205</v>
      </c>
      <c r="B40" s="257">
        <v>0</v>
      </c>
    </row>
    <row r="41" spans="1:2" ht="46.5" thickTop="1" thickBot="1">
      <c r="A41" s="49" t="s">
        <v>206</v>
      </c>
      <c r="B41" s="169">
        <v>0</v>
      </c>
    </row>
    <row r="42" spans="1:2" ht="31.5" thickTop="1" thickBot="1">
      <c r="A42" s="49" t="s">
        <v>207</v>
      </c>
      <c r="B42" s="183">
        <v>2.5859999999999999</v>
      </c>
    </row>
    <row r="43" spans="1:2" ht="31.5" thickTop="1" thickBot="1">
      <c r="A43" s="49" t="s">
        <v>208</v>
      </c>
      <c r="B43" s="169">
        <v>0</v>
      </c>
    </row>
    <row r="44" spans="1:2" ht="31.5" thickTop="1" thickBot="1">
      <c r="A44" s="49" t="s">
        <v>209</v>
      </c>
      <c r="B44" s="169" t="s">
        <v>387</v>
      </c>
    </row>
    <row r="45" spans="1:2" ht="31.5" thickTop="1" thickBot="1">
      <c r="A45" s="49" t="s">
        <v>210</v>
      </c>
      <c r="B45" s="169">
        <v>2</v>
      </c>
    </row>
    <row r="46" spans="1:2" ht="46.5" thickTop="1" thickBot="1">
      <c r="A46" s="49" t="s">
        <v>211</v>
      </c>
      <c r="B46" s="169">
        <v>3</v>
      </c>
    </row>
    <row r="47" spans="1:2" ht="61.5" thickTop="1" thickBot="1">
      <c r="A47" s="49" t="s">
        <v>212</v>
      </c>
      <c r="B47" s="169">
        <f>1748177*1.15/12686</f>
        <v>158.4741880813495</v>
      </c>
    </row>
    <row r="48" spans="1:2" ht="61.5" thickTop="1" thickBot="1">
      <c r="A48" s="49" t="s">
        <v>213</v>
      </c>
      <c r="B48" s="169">
        <f>174.978/12686</f>
        <v>1.3793000157654108E-2</v>
      </c>
    </row>
    <row r="49" spans="1:2" ht="61.5" thickTop="1" thickBot="1">
      <c r="A49" s="49" t="s">
        <v>214</v>
      </c>
      <c r="B49" s="169">
        <f>110/12686</f>
        <v>8.6709758789216464E-3</v>
      </c>
    </row>
    <row r="50" spans="1:2" ht="15.75" thickTop="1">
      <c r="A50" s="11"/>
      <c r="B50" s="45"/>
    </row>
    <row r="51" spans="1:2" ht="40.5" customHeight="1">
      <c r="A51" s="436" t="s">
        <v>215</v>
      </c>
      <c r="B51" s="436"/>
    </row>
    <row r="52" spans="1:2" ht="36" customHeight="1">
      <c r="A52" s="449" t="s">
        <v>216</v>
      </c>
      <c r="B52" s="449"/>
    </row>
    <row r="53" spans="1:2" ht="116.25" customHeight="1">
      <c r="A53" s="450" t="s">
        <v>217</v>
      </c>
      <c r="B53" s="450"/>
    </row>
    <row r="54" spans="1:2" ht="34.5" customHeight="1">
      <c r="A54" s="450" t="s">
        <v>218</v>
      </c>
      <c r="B54" s="450"/>
    </row>
  </sheetData>
  <mergeCells count="5">
    <mergeCell ref="A1:B1"/>
    <mergeCell ref="A51:B51"/>
    <mergeCell ref="A52:B52"/>
    <mergeCell ref="A53:B53"/>
    <mergeCell ref="A54:B54"/>
  </mergeCells>
  <pageMargins left="0.25" right="0.25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2" sqref="A2:B3"/>
    </sheetView>
  </sheetViews>
  <sheetFormatPr defaultRowHeight="15"/>
  <cols>
    <col min="1" max="1" width="37" customWidth="1"/>
    <col min="2" max="2" width="55" customWidth="1"/>
  </cols>
  <sheetData>
    <row r="1" spans="1:2" ht="15.75">
      <c r="A1" s="90"/>
      <c r="B1" s="90"/>
    </row>
    <row r="2" spans="1:2">
      <c r="A2" s="451" t="s">
        <v>451</v>
      </c>
      <c r="B2" s="451"/>
    </row>
    <row r="3" spans="1:2" ht="76.5" customHeight="1">
      <c r="A3" s="451"/>
      <c r="B3" s="451"/>
    </row>
    <row r="4" spans="1:2" ht="75">
      <c r="A4" s="91" t="s">
        <v>11</v>
      </c>
      <c r="B4" s="92" t="s">
        <v>12</v>
      </c>
    </row>
    <row r="5" spans="1:2" ht="15.75">
      <c r="A5" s="91" t="s">
        <v>13</v>
      </c>
      <c r="B5" s="93">
        <v>7453019764</v>
      </c>
    </row>
    <row r="6" spans="1:2" ht="15.75">
      <c r="A6" s="91" t="s">
        <v>14</v>
      </c>
      <c r="B6" s="93">
        <v>745301001</v>
      </c>
    </row>
    <row r="7" spans="1:2" ht="15.75">
      <c r="A7" s="91" t="s">
        <v>50</v>
      </c>
      <c r="B7" s="93" t="s">
        <v>58</v>
      </c>
    </row>
    <row r="8" spans="1:2" ht="15.75">
      <c r="A8" s="90"/>
      <c r="B8" s="90"/>
    </row>
    <row r="9" spans="1:2" ht="15.75">
      <c r="A9" s="94" t="s">
        <v>292</v>
      </c>
      <c r="B9" s="94" t="s">
        <v>54</v>
      </c>
    </row>
    <row r="10" spans="1:2" ht="31.5">
      <c r="A10" s="30" t="s">
        <v>293</v>
      </c>
      <c r="B10" s="95" t="s">
        <v>190</v>
      </c>
    </row>
    <row r="11" spans="1:2" ht="63">
      <c r="A11" s="96" t="s">
        <v>294</v>
      </c>
      <c r="B11" s="91"/>
    </row>
    <row r="12" spans="1:2" ht="47.25">
      <c r="A12" s="96" t="s">
        <v>295</v>
      </c>
      <c r="B12" s="95" t="s">
        <v>190</v>
      </c>
    </row>
    <row r="13" spans="1:2" ht="94.5">
      <c r="A13" s="97" t="s">
        <v>296</v>
      </c>
      <c r="B13" s="91"/>
    </row>
  </sheetData>
  <mergeCells count="1">
    <mergeCell ref="A2:B3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B15" sqref="B15"/>
    </sheetView>
  </sheetViews>
  <sheetFormatPr defaultRowHeight="15"/>
  <cols>
    <col min="1" max="1" width="42" customWidth="1"/>
    <col min="2" max="2" width="13.5703125" customWidth="1"/>
    <col min="3" max="3" width="42.42578125" customWidth="1"/>
  </cols>
  <sheetData>
    <row r="1" spans="1:3" ht="56.25" customHeight="1">
      <c r="A1" s="433" t="s">
        <v>297</v>
      </c>
      <c r="B1" s="433"/>
      <c r="C1" s="433"/>
    </row>
    <row r="2" spans="1:3" ht="15.75" thickBot="1">
      <c r="A2" s="11"/>
      <c r="B2" s="11"/>
      <c r="C2" s="11"/>
    </row>
    <row r="3" spans="1:3">
      <c r="A3" s="461" t="s">
        <v>11</v>
      </c>
      <c r="B3" s="463" t="s">
        <v>12</v>
      </c>
      <c r="C3" s="464"/>
    </row>
    <row r="4" spans="1:3" ht="50.25" customHeight="1" thickBot="1">
      <c r="A4" s="462"/>
      <c r="B4" s="465"/>
      <c r="C4" s="466"/>
    </row>
    <row r="5" spans="1:3" ht="15.75" thickBot="1">
      <c r="A5" s="98" t="s">
        <v>13</v>
      </c>
      <c r="B5" s="456">
        <v>7453019764</v>
      </c>
      <c r="C5" s="456"/>
    </row>
    <row r="6" spans="1:3" ht="15.75" thickBot="1">
      <c r="A6" s="98" t="s">
        <v>14</v>
      </c>
      <c r="B6" s="456">
        <v>745301001</v>
      </c>
      <c r="C6" s="456"/>
    </row>
    <row r="7" spans="1:3" ht="15.75" thickBot="1">
      <c r="A7" s="98" t="s">
        <v>50</v>
      </c>
      <c r="B7" s="456" t="s">
        <v>58</v>
      </c>
      <c r="C7" s="456"/>
    </row>
    <row r="8" spans="1:3" ht="30.75" thickBot="1">
      <c r="A8" s="99" t="s">
        <v>298</v>
      </c>
      <c r="B8" s="456" t="s">
        <v>452</v>
      </c>
      <c r="C8" s="456"/>
    </row>
    <row r="9" spans="1:3" ht="15.75">
      <c r="A9" s="457"/>
      <c r="B9" s="457"/>
      <c r="C9" s="457"/>
    </row>
    <row r="10" spans="1:3" ht="30">
      <c r="A10" s="100" t="s">
        <v>299</v>
      </c>
      <c r="B10" s="458"/>
      <c r="C10" s="459"/>
    </row>
    <row r="11" spans="1:3">
      <c r="A11" s="100" t="s">
        <v>300</v>
      </c>
      <c r="B11" s="458"/>
      <c r="C11" s="459"/>
    </row>
    <row r="12" spans="1:3" ht="30">
      <c r="A12" s="101" t="s">
        <v>301</v>
      </c>
      <c r="B12" s="458"/>
      <c r="C12" s="459"/>
    </row>
    <row r="13" spans="1:3">
      <c r="A13" s="460" t="s">
        <v>302</v>
      </c>
      <c r="B13" s="460"/>
      <c r="C13" s="460"/>
    </row>
    <row r="14" spans="1:3">
      <c r="A14" s="11"/>
      <c r="B14" s="11"/>
      <c r="C14" s="11"/>
    </row>
    <row r="15" spans="1:3" ht="90.75" thickBot="1">
      <c r="A15" s="102" t="s">
        <v>303</v>
      </c>
      <c r="B15" s="103" t="s">
        <v>453</v>
      </c>
      <c r="C15" s="103" t="s">
        <v>304</v>
      </c>
    </row>
    <row r="16" spans="1:3" ht="15.75" thickBot="1">
      <c r="A16" s="104" t="s">
        <v>305</v>
      </c>
      <c r="B16" s="105"/>
      <c r="C16" s="106"/>
    </row>
    <row r="17" spans="1:3">
      <c r="A17" s="107" t="s">
        <v>306</v>
      </c>
      <c r="B17" s="107"/>
      <c r="C17" s="107"/>
    </row>
    <row r="18" spans="1:3">
      <c r="A18" s="108" t="s">
        <v>307</v>
      </c>
      <c r="B18" s="108"/>
      <c r="C18" s="108"/>
    </row>
    <row r="19" spans="1:3">
      <c r="A19" s="108" t="s">
        <v>308</v>
      </c>
      <c r="B19" s="108"/>
      <c r="C19" s="108"/>
    </row>
    <row r="20" spans="1:3">
      <c r="A20" s="11"/>
      <c r="B20" s="11"/>
      <c r="C20" s="11"/>
    </row>
    <row r="21" spans="1:3" ht="52.5" customHeight="1">
      <c r="A21" s="452" t="s">
        <v>309</v>
      </c>
      <c r="B21" s="436"/>
      <c r="C21" s="436"/>
    </row>
    <row r="22" spans="1:3" ht="83.25" customHeight="1">
      <c r="A22" s="453" t="s">
        <v>310</v>
      </c>
      <c r="B22" s="450"/>
      <c r="C22" s="450"/>
    </row>
    <row r="23" spans="1:3" ht="56.25" customHeight="1">
      <c r="A23" s="453" t="s">
        <v>311</v>
      </c>
      <c r="B23" s="450"/>
      <c r="C23" s="450"/>
    </row>
    <row r="24" spans="1:3" ht="43.5" customHeight="1">
      <c r="A24" s="454" t="s">
        <v>312</v>
      </c>
      <c r="B24" s="455"/>
      <c r="C24" s="455"/>
    </row>
  </sheetData>
  <mergeCells count="16">
    <mergeCell ref="B7:C7"/>
    <mergeCell ref="A1:C1"/>
    <mergeCell ref="A3:A4"/>
    <mergeCell ref="B3:C4"/>
    <mergeCell ref="B5:C5"/>
    <mergeCell ref="B6:C6"/>
    <mergeCell ref="A21:C21"/>
    <mergeCell ref="A22:C22"/>
    <mergeCell ref="A23:C23"/>
    <mergeCell ref="A24:C24"/>
    <mergeCell ref="B8:C8"/>
    <mergeCell ref="A9:C9"/>
    <mergeCell ref="B10:C10"/>
    <mergeCell ref="B11:C11"/>
    <mergeCell ref="B12:C12"/>
    <mergeCell ref="A13:C13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6"/>
  <sheetViews>
    <sheetView topLeftCell="A19" workbookViewId="0">
      <selection activeCell="G17" sqref="G17"/>
    </sheetView>
  </sheetViews>
  <sheetFormatPr defaultRowHeight="15"/>
  <cols>
    <col min="1" max="1" width="6.42578125" customWidth="1"/>
    <col min="2" max="2" width="77" customWidth="1"/>
    <col min="3" max="3" width="27.42578125" customWidth="1"/>
    <col min="4" max="4" width="22" customWidth="1"/>
    <col min="5" max="5" width="31.85546875" customWidth="1"/>
  </cols>
  <sheetData>
    <row r="1" spans="1:5" ht="18.75">
      <c r="A1" s="109"/>
      <c r="B1" s="110"/>
      <c r="C1" s="110"/>
      <c r="D1" s="471" t="s">
        <v>313</v>
      </c>
      <c r="E1" s="472"/>
    </row>
    <row r="2" spans="1:5" ht="15.75">
      <c r="A2" s="109"/>
      <c r="B2" s="473"/>
      <c r="C2" s="473"/>
      <c r="D2" s="473"/>
      <c r="E2" s="473"/>
    </row>
    <row r="3" spans="1:5" ht="52.5" customHeight="1">
      <c r="A3" s="109"/>
      <c r="B3" s="474" t="s">
        <v>314</v>
      </c>
      <c r="C3" s="474"/>
      <c r="D3" s="474"/>
      <c r="E3" s="474"/>
    </row>
    <row r="4" spans="1:5" ht="15.75">
      <c r="A4" s="109"/>
      <c r="B4" s="111"/>
      <c r="C4" s="111"/>
      <c r="D4" s="111"/>
      <c r="E4" s="111"/>
    </row>
    <row r="5" spans="1:5" ht="63.75" customHeight="1">
      <c r="A5" s="109"/>
      <c r="B5" s="112" t="s">
        <v>11</v>
      </c>
      <c r="C5" s="437" t="s">
        <v>315</v>
      </c>
      <c r="D5" s="475"/>
      <c r="E5" s="476"/>
    </row>
    <row r="6" spans="1:5" ht="15.75">
      <c r="A6" s="109"/>
      <c r="B6" s="112" t="s">
        <v>13</v>
      </c>
      <c r="C6" s="469">
        <v>7453019764</v>
      </c>
      <c r="D6" s="469"/>
      <c r="E6" s="469"/>
    </row>
    <row r="7" spans="1:5" ht="15.75">
      <c r="A7" s="109"/>
      <c r="B7" s="112" t="s">
        <v>14</v>
      </c>
      <c r="C7" s="469">
        <v>745301001</v>
      </c>
      <c r="D7" s="469"/>
      <c r="E7" s="469"/>
    </row>
    <row r="8" spans="1:5" ht="15.75">
      <c r="A8" s="109"/>
      <c r="B8" s="112" t="s">
        <v>50</v>
      </c>
      <c r="C8" s="469" t="s">
        <v>316</v>
      </c>
      <c r="D8" s="469"/>
      <c r="E8" s="469"/>
    </row>
    <row r="9" spans="1:5" ht="15.75">
      <c r="A9" s="109"/>
      <c r="B9" s="113"/>
      <c r="C9" s="114"/>
      <c r="D9" s="114"/>
      <c r="E9" s="114"/>
    </row>
    <row r="10" spans="1:5" ht="15.75">
      <c r="A10" s="109"/>
      <c r="B10" s="113"/>
      <c r="C10" s="114"/>
      <c r="D10" s="114"/>
      <c r="E10" s="114"/>
    </row>
    <row r="11" spans="1:5">
      <c r="A11" s="470" t="s">
        <v>68</v>
      </c>
      <c r="B11" s="470" t="s">
        <v>317</v>
      </c>
      <c r="C11" s="470" t="s">
        <v>318</v>
      </c>
      <c r="D11" s="470" t="s">
        <v>319</v>
      </c>
      <c r="E11" s="470" t="s">
        <v>320</v>
      </c>
    </row>
    <row r="12" spans="1:5" ht="55.5" customHeight="1">
      <c r="A12" s="470"/>
      <c r="B12" s="470"/>
      <c r="C12" s="470"/>
      <c r="D12" s="470"/>
      <c r="E12" s="470"/>
    </row>
    <row r="13" spans="1:5" ht="15.75">
      <c r="A13" s="115">
        <v>1</v>
      </c>
      <c r="B13" s="116" t="s">
        <v>321</v>
      </c>
      <c r="C13" s="467" t="s">
        <v>454</v>
      </c>
      <c r="D13" s="467"/>
      <c r="E13" s="467"/>
    </row>
    <row r="14" spans="1:5" ht="15.75">
      <c r="A14" s="95">
        <v>2</v>
      </c>
      <c r="B14" s="117" t="s">
        <v>322</v>
      </c>
      <c r="C14" s="118"/>
      <c r="D14" s="118"/>
      <c r="E14" s="118"/>
    </row>
    <row r="15" spans="1:5" ht="15.75">
      <c r="A15" s="95">
        <v>3</v>
      </c>
      <c r="B15" s="117" t="s">
        <v>323</v>
      </c>
      <c r="C15" s="119"/>
      <c r="D15" s="120"/>
      <c r="E15" s="94"/>
    </row>
    <row r="16" spans="1:5" ht="15.75">
      <c r="A16" s="95">
        <v>4</v>
      </c>
      <c r="B16" s="117" t="s">
        <v>324</v>
      </c>
      <c r="C16" s="119"/>
      <c r="D16" s="119"/>
      <c r="E16" s="94"/>
    </row>
    <row r="17" spans="1:5" ht="15.75">
      <c r="A17" s="95">
        <v>5</v>
      </c>
      <c r="B17" s="121" t="s">
        <v>325</v>
      </c>
      <c r="C17" s="122"/>
      <c r="D17" s="122"/>
      <c r="E17" s="123"/>
    </row>
    <row r="18" spans="1:5" ht="15.75">
      <c r="A18" s="95">
        <v>6</v>
      </c>
      <c r="B18" s="124" t="s">
        <v>326</v>
      </c>
      <c r="C18" s="119"/>
      <c r="D18" s="125"/>
      <c r="E18" s="94"/>
    </row>
    <row r="19" spans="1:5" ht="15.75">
      <c r="A19" s="95">
        <v>7</v>
      </c>
      <c r="B19" s="117" t="s">
        <v>327</v>
      </c>
      <c r="C19" s="119"/>
      <c r="D19" s="126"/>
      <c r="E19" s="94"/>
    </row>
    <row r="20" spans="1:5" ht="15.75">
      <c r="A20" s="95">
        <v>8</v>
      </c>
      <c r="B20" s="127" t="s">
        <v>328</v>
      </c>
      <c r="C20" s="119"/>
      <c r="D20" s="119"/>
      <c r="E20" s="94"/>
    </row>
    <row r="21" spans="1:5" ht="15.75">
      <c r="A21" s="95">
        <v>9</v>
      </c>
      <c r="B21" s="127" t="s">
        <v>329</v>
      </c>
      <c r="C21" s="119"/>
      <c r="D21" s="128"/>
      <c r="E21" s="94"/>
    </row>
    <row r="22" spans="1:5" ht="15.75">
      <c r="A22" s="95">
        <v>10</v>
      </c>
      <c r="B22" s="117" t="s">
        <v>330</v>
      </c>
      <c r="C22" s="119"/>
      <c r="D22" s="120"/>
      <c r="E22" s="94"/>
    </row>
    <row r="23" spans="1:5" ht="15.75">
      <c r="A23" s="95">
        <v>11</v>
      </c>
      <c r="B23" s="117" t="s">
        <v>331</v>
      </c>
      <c r="C23" s="119"/>
      <c r="D23" s="129"/>
      <c r="E23" s="94"/>
    </row>
    <row r="24" spans="1:5" ht="31.5">
      <c r="A24" s="95">
        <v>12</v>
      </c>
      <c r="B24" s="117" t="s">
        <v>332</v>
      </c>
      <c r="C24" s="119"/>
      <c r="D24" s="129"/>
      <c r="E24" s="94"/>
    </row>
    <row r="25" spans="1:5" ht="15.75">
      <c r="A25" s="95">
        <v>12</v>
      </c>
      <c r="B25" s="117" t="s">
        <v>333</v>
      </c>
      <c r="C25" s="119"/>
      <c r="D25" s="129"/>
      <c r="E25" s="94"/>
    </row>
    <row r="26" spans="1:5" ht="15.75">
      <c r="A26" s="95">
        <v>13</v>
      </c>
      <c r="B26" s="117" t="s">
        <v>334</v>
      </c>
      <c r="C26" s="119"/>
      <c r="D26" s="129"/>
      <c r="E26" s="94"/>
    </row>
    <row r="27" spans="1:5" ht="15.75">
      <c r="A27" s="95">
        <v>14</v>
      </c>
      <c r="B27" s="117" t="s">
        <v>335</v>
      </c>
      <c r="C27" s="119"/>
      <c r="D27" s="129"/>
      <c r="E27" s="94"/>
    </row>
    <row r="28" spans="1:5" ht="15.75">
      <c r="A28" s="95">
        <v>15</v>
      </c>
      <c r="B28" s="117" t="s">
        <v>336</v>
      </c>
      <c r="C28" s="119"/>
      <c r="D28" s="129"/>
      <c r="E28" s="94"/>
    </row>
    <row r="29" spans="1:5" ht="15.75">
      <c r="A29" s="95">
        <v>16</v>
      </c>
      <c r="B29" s="117" t="s">
        <v>337</v>
      </c>
      <c r="C29" s="119"/>
      <c r="D29" s="129"/>
      <c r="E29" s="94"/>
    </row>
    <row r="30" spans="1:5" ht="15.75">
      <c r="A30" s="95">
        <v>17</v>
      </c>
      <c r="B30" s="117" t="s">
        <v>338</v>
      </c>
      <c r="C30" s="119"/>
      <c r="D30" s="129"/>
      <c r="E30" s="94"/>
    </row>
    <row r="31" spans="1:5" ht="15.75">
      <c r="A31" s="95">
        <v>18</v>
      </c>
      <c r="B31" s="117" t="s">
        <v>339</v>
      </c>
      <c r="C31" s="119"/>
      <c r="D31" s="129"/>
      <c r="E31" s="94"/>
    </row>
    <row r="32" spans="1:5" ht="15.75">
      <c r="A32" s="109"/>
      <c r="B32" s="130"/>
      <c r="C32" s="131"/>
      <c r="D32" s="132"/>
      <c r="E32" s="133"/>
    </row>
    <row r="33" spans="1:5" ht="15.75">
      <c r="A33" s="109"/>
      <c r="B33" s="134" t="s">
        <v>340</v>
      </c>
      <c r="C33" s="131"/>
      <c r="D33" s="132"/>
      <c r="E33" s="133"/>
    </row>
    <row r="34" spans="1:5" ht="33.75" customHeight="1">
      <c r="A34" s="109"/>
      <c r="B34" s="468" t="s">
        <v>341</v>
      </c>
      <c r="C34" s="468"/>
      <c r="D34" s="468"/>
      <c r="E34" s="468"/>
    </row>
    <row r="35" spans="1:5" ht="45.75" customHeight="1">
      <c r="A35" s="109"/>
      <c r="B35" s="468" t="s">
        <v>342</v>
      </c>
      <c r="C35" s="468"/>
      <c r="D35" s="468"/>
      <c r="E35" s="468"/>
    </row>
    <row r="36" spans="1:5" ht="36.75" customHeight="1">
      <c r="A36" s="109"/>
      <c r="B36" s="468" t="s">
        <v>343</v>
      </c>
      <c r="C36" s="468"/>
      <c r="D36" s="468"/>
      <c r="E36" s="468"/>
    </row>
  </sheetData>
  <mergeCells count="16">
    <mergeCell ref="C7:E7"/>
    <mergeCell ref="D1:E1"/>
    <mergeCell ref="B2:E2"/>
    <mergeCell ref="B3:E3"/>
    <mergeCell ref="C5:E5"/>
    <mergeCell ref="C6:E6"/>
    <mergeCell ref="A11:A12"/>
    <mergeCell ref="B11:B12"/>
    <mergeCell ref="C11:C12"/>
    <mergeCell ref="D11:D12"/>
    <mergeCell ref="E11:E12"/>
    <mergeCell ref="C13:E13"/>
    <mergeCell ref="B34:E34"/>
    <mergeCell ref="B35:E35"/>
    <mergeCell ref="B36:E36"/>
    <mergeCell ref="C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Титульный</vt:lpstr>
      <vt:lpstr>Форма 1</vt:lpstr>
      <vt:lpstr>Форма 2</vt:lpstr>
      <vt:lpstr>Форма 3</vt:lpstr>
      <vt:lpstr>Форма 4</vt:lpstr>
      <vt:lpstr>Форма 5</vt:lpstr>
      <vt:lpstr>Форма 6</vt:lpstr>
      <vt:lpstr>Форма 7-1</vt:lpstr>
      <vt:lpstr>Форма 7-2</vt:lpstr>
      <vt:lpstr>Форма 7-3</vt:lpstr>
      <vt:lpstr>Форма 8</vt:lpstr>
      <vt:lpstr>Форма 9</vt:lpstr>
      <vt:lpstr>Форма 10</vt:lpstr>
      <vt:lpstr>Форма потребления топлива</vt:lpstr>
      <vt:lpstr>Расчет зароботной платы</vt:lpstr>
      <vt:lpstr>Расчет услуг произв. хар-ра</vt:lpstr>
      <vt:lpstr>Расчет выручки</vt:lpstr>
      <vt:lpstr>Расчет на приобретаемое тепло</vt:lpstr>
      <vt:lpstr>Расчет эффективности работы </vt:lpstr>
      <vt:lpstr>Расчет расходов на природный га</vt:lpstr>
    </vt:vector>
  </TitlesOfParts>
  <Company>Южно-Уральский государственный университет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Песков</dc:creator>
  <cp:lastModifiedBy>peskovma</cp:lastModifiedBy>
  <cp:lastPrinted>2021-02-16T10:04:48Z</cp:lastPrinted>
  <dcterms:created xsi:type="dcterms:W3CDTF">2019-01-24T04:08:46Z</dcterms:created>
  <dcterms:modified xsi:type="dcterms:W3CDTF">2021-03-15T06:51:43Z</dcterms:modified>
</cp:coreProperties>
</file>